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汇总表" sheetId="3" r:id="rId1"/>
    <sheet name="编制说明" sheetId="2" r:id="rId2"/>
    <sheet name="报价清单 校稿" sheetId="7" r:id="rId3"/>
    <sheet name="Sheet2" sheetId="8" state="hidden" r:id="rId4"/>
    <sheet name="Sheet1" sheetId="5" state="hidden" r:id="rId5"/>
  </sheets>
  <definedNames>
    <definedName name="_xlnm._FilterDatabase" localSheetId="2" hidden="1">'报价清单 校稿'!$A$1:$Q$95</definedName>
    <definedName name="_xlnm.Print_Area" localSheetId="0">汇总表!$A$1:$F$5</definedName>
    <definedName name="_xlnm.Print_Area" localSheetId="1">编制说明!$A$1:$A$6</definedName>
    <definedName name="_xlnm.Print_Area" localSheetId="2">'报价清单 校稿'!$A$1:$Q$95</definedName>
    <definedName name="_xlnm.Print_Titles" localSheetId="2">'报价清单 校稿'!$1:$3</definedName>
  </definedNames>
  <calcPr calcId="144525" fullPrecision="0"/>
  <pivotCaches>
    <pivotCache cacheId="0" r:id="rId6"/>
  </pivotCaches>
</workbook>
</file>

<file path=xl/sharedStrings.xml><?xml version="1.0" encoding="utf-8"?>
<sst xmlns="http://schemas.openxmlformats.org/spreadsheetml/2006/main" count="400" uniqueCount="135">
  <si>
    <t>东莞民中心三期项目钢质防火窗、防火门、防火卷帘门供货安装工程
限价费用汇总表</t>
  </si>
  <si>
    <t>序号</t>
  </si>
  <si>
    <t>费用名称</t>
  </si>
  <si>
    <t>计费基数</t>
  </si>
  <si>
    <t>招标限价
（元）</t>
  </si>
  <si>
    <t>投标报价
（元）</t>
  </si>
  <si>
    <t>备注</t>
  </si>
  <si>
    <t>工程费用</t>
  </si>
  <si>
    <t>汇总报价</t>
  </si>
  <si>
    <t>小写：</t>
  </si>
  <si>
    <t>大写：</t>
  </si>
  <si>
    <t>编制说明</t>
  </si>
  <si>
    <t>1、招标范围：东莞市民中心三期项目钢质防火窗、防火门、防火卷帘门供货安装工程施工图纸所包含的全部工程内容及其他为实现合同目的所涉及的承包范围。</t>
  </si>
  <si>
    <t>2、本工程合同按承包范围内固定单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以上价格为开材料专用增值税发票适用。</t>
  </si>
  <si>
    <t xml:space="preserve">3、防火门的门框及门扇不能有色差，须与样板颜色统一。如颜色达不至采购人要求，乙方需无条件更换，直至达至甲方要求为止，更换发生的费用由中标人自行承担。   </t>
  </si>
  <si>
    <t>4、本项目报价需根据招标文件及技术标准和工序要求等进行综合考虑报价。</t>
  </si>
  <si>
    <t>5、本次招标范围以招标清单项目特征描述和建筑构造做法表和答疑确认部位为准，具体详招标清单。</t>
  </si>
  <si>
    <t>东莞市民三期项目钢质防火窗、防火门、防火卷帘门供货安装工程量清单汇总表</t>
  </si>
  <si>
    <t>分部分项名称</t>
  </si>
  <si>
    <t>规格\效果</t>
  </si>
  <si>
    <t>宽
（mm）</t>
  </si>
  <si>
    <t>高
（mm）</t>
  </si>
  <si>
    <t>单位</t>
  </si>
  <si>
    <t>楼层位置数量</t>
  </si>
  <si>
    <t>清单报价</t>
  </si>
  <si>
    <t>-1层</t>
  </si>
  <si>
    <t>机房层</t>
  </si>
  <si>
    <t>图纸数量
（樘）</t>
  </si>
  <si>
    <t>暂定工程量
（m2）</t>
  </si>
  <si>
    <t>不含税
综合单价</t>
  </si>
  <si>
    <t>不含税合价</t>
  </si>
  <si>
    <t>（一）</t>
  </si>
  <si>
    <t>1栋</t>
  </si>
  <si>
    <t>甲级双扇防火门（FM甲1221）</t>
  </si>
  <si>
    <t>1.门代号及洞口尺寸:甲级双扇防火门
2.防火门框、门扇面板应采用性能不低于冷轧薄钢板的钢质材料，冷轧薄钢板应符合GB/T 708的规定
3.耐火等级不低于1.5h
4.包含闭门器、门锁、顺位器等五金配件</t>
  </si>
  <si>
    <t>m2</t>
  </si>
  <si>
    <t>甲级双扇防火门（FM甲1218）</t>
  </si>
  <si>
    <t>乙级单扇防火门（FM乙1121）</t>
  </si>
  <si>
    <t>1.门代号及洞口尺寸:乙级单扇防火门
2.防火门框、门扇面板应采用性能不低于冷轧薄钢板的钢质材料，冷轧薄钢板应符合GB/T 708的规定
3.耐火等级不低于1.0h
4.包含闭门器、门锁、顺位器等五金配件</t>
  </si>
  <si>
    <t>乙级双扇防火门（FM乙1521）</t>
  </si>
  <si>
    <t>1.门代号及洞口尺寸:乙级双扇防火门2.防火门框、门扇面板应采用性能不低于冷轧薄钢板的钢质材料，冷轧薄钢板应符合GB/T 708的规定
3.耐火等级不低于1.0h
4.包含闭门器、门锁、顺位器等五金配件</t>
  </si>
  <si>
    <t>乙级双扇防火门（FM乙2021）</t>
  </si>
  <si>
    <t>1.门代号及洞口尺寸:乙级双扇防火门
2.防火门框、门扇面板应采用性能不低于冷轧薄钢板的钢质材料，冷轧薄钢板应符合GB/T 708的规定
3.耐火等级不低于1.0h
4.包含闭门器、门锁、顺位器等五金配件</t>
  </si>
  <si>
    <t>丙级单扇防火门（FM丙0618）</t>
  </si>
  <si>
    <t>1.门代号及洞口尺寸:丙级单扇防火门
2.防火门框、门扇面板应采用性能不低于冷轧薄钢板的钢质材料，冷轧薄钢板应符合GB/T 708的规定
3.耐火等级不低于0.5h
4.包含闭门器、门锁、顺位器等五金配件</t>
  </si>
  <si>
    <t>丙级单扇防火门（FM丙0718）</t>
  </si>
  <si>
    <t>丙级单扇防火门（FM丙0818）</t>
  </si>
  <si>
    <t>（二）</t>
  </si>
  <si>
    <t>2栋</t>
  </si>
  <si>
    <t>（三）</t>
  </si>
  <si>
    <t>3栋</t>
  </si>
  <si>
    <t>乙级双扇防火门（FM乙2128）</t>
  </si>
  <si>
    <t>乙级防火窗（FC乙2009）</t>
  </si>
  <si>
    <t>1.类型:乙级防火平开窗
2.窗框为1.2mm厚冷轧钢板，窗扇为0.8mm厚冷轧钢板
3.玻璃采用灌浆防火玻璃或单片防火玻璃
4.耐火等级不低于1.0h
5.包含：防火锁、把手、铰链、合页、珍珠岩板等
6.不含电动开启器</t>
  </si>
  <si>
    <t>0803修改，一樘FC乙2012改成FC乙2009</t>
  </si>
  <si>
    <t>乙级防火窗（FC乙2012）</t>
  </si>
  <si>
    <t>1.类型:乙级防火上悬窗
2.窗框为1.2mm厚冷轧钢板，窗扇为0.8mm厚冷轧钢板
3.玻璃采用灌浆防火玻璃或单片防火玻璃
4.耐火等级不低于1.0h
5.包含：防火锁、把手、铰链、合页、珍珠岩板等
6.不含电动开启器</t>
  </si>
  <si>
    <t>电动开启器</t>
  </si>
  <si>
    <t>1.类型:电动开启器
2.其他：不含布线</t>
  </si>
  <si>
    <t>套</t>
  </si>
  <si>
    <t>手摇开启器（一控二）</t>
  </si>
  <si>
    <t>1.类型:手摇开启器（一控二）</t>
  </si>
  <si>
    <t>暂定工程量</t>
  </si>
  <si>
    <t>（四）</t>
  </si>
  <si>
    <t>4栋</t>
  </si>
  <si>
    <t>乙级双扇防火门（FM乙1527）</t>
  </si>
  <si>
    <t>乙级防火窗（FC乙2906）</t>
  </si>
  <si>
    <t>手摇开启器（一控三）</t>
  </si>
  <si>
    <t>1.类型:手摇开启器（一控三）</t>
  </si>
  <si>
    <t>（五）</t>
  </si>
  <si>
    <t>5栋</t>
  </si>
  <si>
    <t>甲级单扇防火门（FM甲1018）</t>
  </si>
  <si>
    <t>1.门代号及洞口尺寸:甲级单扇防火门
2.防火门框、门扇面板应采用性能不低于冷轧薄钢板的钢质材料，冷轧薄钢板应符合GB/T 708的规定
3.耐火等级不低于1.5h
4.包含闭门器、门锁、顺位器等五金配件</t>
  </si>
  <si>
    <t>乙级双扇防火门（FM乙1921）</t>
  </si>
  <si>
    <t>乙级单扇防火门（FM乙0818）</t>
  </si>
  <si>
    <t>乙级双扇防火门（FM乙2025）</t>
  </si>
  <si>
    <t>乙级防火窗（FC乙1908）</t>
  </si>
  <si>
    <t>（六）</t>
  </si>
  <si>
    <t>6栋</t>
  </si>
  <si>
    <t>甲级双扇防火门（FM甲1521）</t>
  </si>
  <si>
    <t>甲级双扇防火门（FM甲1521a）</t>
  </si>
  <si>
    <t>甲级双扇防火门（FM甲1527）</t>
  </si>
  <si>
    <t>甲级双扇防火门（FM甲1821）</t>
  </si>
  <si>
    <t>（七）</t>
  </si>
  <si>
    <t>7栋</t>
  </si>
  <si>
    <t>乙级双扇防火门（FM乙1421）</t>
  </si>
  <si>
    <t>乙级防火窗（FC乙1411）</t>
  </si>
  <si>
    <t>1.类型:乙级防火固定窗
2.窗框为1.2mm厚冷轧钢板，窗扇为0.8mm厚冷轧钢板
3.玻璃采用灌浆防火玻璃或单片防火玻璃
4.耐火等级不低于1.0h
5.包含：防火锁、把手、铰链、合页、珍珠岩板等
6.不含电动开启器</t>
  </si>
  <si>
    <t>乙级防火窗（FC乙1511）</t>
  </si>
  <si>
    <t>乙级防火窗（FC乙1408）</t>
  </si>
  <si>
    <t>乙级防火窗（FC乙2008）</t>
  </si>
  <si>
    <t>（八）</t>
  </si>
  <si>
    <t>地下室</t>
  </si>
  <si>
    <t>甲级单扇防火门（FM甲0818）</t>
  </si>
  <si>
    <t>甲级单扇防火门（FM甲1121）</t>
  </si>
  <si>
    <t>甲级双扇防火门（FM甲1621）</t>
  </si>
  <si>
    <t>甲级双扇防火门（FM甲2021）</t>
  </si>
  <si>
    <t>甲级双扇防火门（FM甲2426）</t>
  </si>
  <si>
    <t>乙级双扇防火门（FM乙1321）</t>
  </si>
  <si>
    <t>门窗表有，平面图没有</t>
  </si>
  <si>
    <t>门窗表FM乙1521有14樘，平面图12+3=15樘</t>
  </si>
  <si>
    <t>乙级双扇防火门（FM乙1521a）</t>
  </si>
  <si>
    <t>乙级双扇防火门（FM乙1621）</t>
  </si>
  <si>
    <t>甲级防火窗（FC甲1215）</t>
  </si>
  <si>
    <t>1.类型:甲级防火平开窗
2.窗框为1.2mm厚冷轧钢板，窗扇为0.8mm厚冷轧钢板
3.玻璃采用灌浆防火玻璃或单片防火玻璃
4.耐火等级不低于1.5h
5.包含：防火锁、把手、铰链、合页、珍珠岩板等
6.不含电动开启器</t>
  </si>
  <si>
    <t>特FJM5630-a</t>
  </si>
  <si>
    <t>1.门代号及洞口尺寸:特技防火卷帘门
2.包含门锁、电动装置等五金配件</t>
  </si>
  <si>
    <t>特FJM6925-a</t>
  </si>
  <si>
    <t>特FJM5630</t>
  </si>
  <si>
    <t>特FJM5925</t>
  </si>
  <si>
    <t>特FJM6025</t>
  </si>
  <si>
    <t>特FJM6230</t>
  </si>
  <si>
    <t>特FJM6125</t>
  </si>
  <si>
    <t>特FJM6325</t>
  </si>
  <si>
    <t>特FJM6925</t>
  </si>
  <si>
    <t>特FJM7230</t>
  </si>
  <si>
    <t>特FJM7430</t>
  </si>
  <si>
    <t>门窗表没有，平面图有</t>
  </si>
  <si>
    <t>特FJM7130</t>
  </si>
  <si>
    <t>税金（税率13%）</t>
  </si>
  <si>
    <t>含税金额合计</t>
  </si>
  <si>
    <t>1、本工程合同按承包范围内固定单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以上价格为开材料专用增值税发票适用。另外面漆要求漆层粘着完好、表面色泽均匀、光滑、美观，静电喷涂和热转印面漆颜色由采购方确认。                                                                                     
2、本工程工程量以防火卷帘门、防火门、窗洞口尺寸以洞口面积计算。
3、本招标清单尺寸以招标图纸为准，实际施工过程中防火门尺寸以实际项目尺寸为准；需投标单位自行现场复尺，费用在综合单价中考虑。</t>
  </si>
  <si>
    <t>甲级双扇防火门</t>
  </si>
  <si>
    <t>甲级单扇防火门</t>
  </si>
  <si>
    <t>乙级双扇防火门</t>
  </si>
  <si>
    <t>乙级单扇防火门</t>
  </si>
  <si>
    <t>丙级双扇防火门</t>
  </si>
  <si>
    <t>丙级单扇防火门</t>
  </si>
  <si>
    <t>特FJM</t>
  </si>
  <si>
    <t>面积</t>
  </si>
  <si>
    <t>类型</t>
  </si>
  <si>
    <t>求和项:面积</t>
  </si>
  <si>
    <t>甲级防火窗</t>
  </si>
  <si>
    <t>乙级防火窗</t>
  </si>
  <si>
    <t>总计</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</si>
</sst>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Red]\-0.00\ "/>
    <numFmt numFmtId="179" formatCode="#,##0.00_ "/>
  </numFmts>
  <fonts count="45">
    <font>
      <sz val="9"/>
      <color theme="1"/>
      <name val="??"/>
      <charset val="134"/>
      <scheme val="minor"/>
    </font>
    <font>
      <sz val="11"/>
      <color theme="1"/>
      <name val="??"/>
      <charset val="134"/>
      <scheme val="minor"/>
    </font>
    <font>
      <b/>
      <sz val="11"/>
      <color indexed="8"/>
      <name val="微软雅黑"/>
      <charset val="134"/>
    </font>
    <font>
      <sz val="10"/>
      <color theme="1"/>
      <name val="微软雅黑"/>
      <charset val="134"/>
    </font>
    <font>
      <sz val="6"/>
      <color theme="1"/>
      <name val="微软雅黑"/>
      <charset val="134"/>
    </font>
    <font>
      <sz val="10"/>
      <name val="微软雅黑"/>
      <charset val="134"/>
    </font>
    <font>
      <b/>
      <sz val="10"/>
      <color theme="1"/>
      <name val="微软雅黑"/>
      <charset val="134"/>
    </font>
    <font>
      <b/>
      <sz val="16"/>
      <color theme="1"/>
      <name val="宋体"/>
      <charset val="134"/>
    </font>
    <font>
      <sz val="11"/>
      <color theme="1"/>
      <name val="宋体"/>
      <charset val="134"/>
    </font>
    <font>
      <b/>
      <sz val="16"/>
      <color rgb="FF000000"/>
      <name val="宋体"/>
      <charset val="134"/>
    </font>
    <font>
      <b/>
      <sz val="11"/>
      <name val="宋体"/>
      <charset val="134"/>
    </font>
    <font>
      <b/>
      <sz val="11"/>
      <color indexed="8"/>
      <name val="宋体"/>
      <charset val="134"/>
    </font>
    <font>
      <sz val="10"/>
      <color theme="1"/>
      <name val="宋体"/>
      <charset val="134"/>
    </font>
    <font>
      <sz val="6"/>
      <color theme="1"/>
      <name val="宋体"/>
      <charset val="134"/>
    </font>
    <font>
      <sz val="10"/>
      <name val="宋体"/>
      <charset val="134"/>
    </font>
    <font>
      <sz val="16"/>
      <color rgb="FF000000"/>
      <name val="宋体"/>
      <charset val="134"/>
    </font>
    <font>
      <sz val="11"/>
      <name val="宋体"/>
      <charset val="134"/>
    </font>
    <font>
      <sz val="11"/>
      <color indexed="8"/>
      <name val="宋体"/>
      <charset val="134"/>
    </font>
    <font>
      <b/>
      <sz val="10"/>
      <color theme="1"/>
      <name val="宋体"/>
      <charset val="134"/>
    </font>
    <font>
      <sz val="12"/>
      <name val="宋体"/>
      <charset val="134"/>
    </font>
    <font>
      <b/>
      <sz val="14"/>
      <name val="宋体"/>
      <charset val="134"/>
    </font>
    <font>
      <b/>
      <sz val="12"/>
      <color rgb="FFFF0000"/>
      <name val="宋体"/>
      <charset val="134"/>
    </font>
    <font>
      <sz val="11"/>
      <name val="仿宋"/>
      <charset val="134"/>
    </font>
    <font>
      <b/>
      <sz val="16"/>
      <name val="宋体"/>
      <charset val="134"/>
    </font>
    <font>
      <b/>
      <sz val="12"/>
      <name val="宋体"/>
      <charset val="134"/>
    </font>
    <font>
      <sz val="9"/>
      <name val="宋体"/>
      <charset val="134"/>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theme="4" tint="0.79998168889431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5" borderId="14" applyNumberFormat="0" applyAlignment="0" applyProtection="0">
      <alignment vertical="center"/>
    </xf>
    <xf numFmtId="0" fontId="35" fillId="6" borderId="15" applyNumberFormat="0" applyAlignment="0" applyProtection="0">
      <alignment vertical="center"/>
    </xf>
    <xf numFmtId="0" fontId="36" fillId="6" borderId="14" applyNumberFormat="0" applyAlignment="0" applyProtection="0">
      <alignment vertical="center"/>
    </xf>
    <xf numFmtId="0" fontId="37" fillId="7"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2"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xf numFmtId="0" fontId="1" fillId="0" borderId="0"/>
    <xf numFmtId="0" fontId="1" fillId="0" borderId="0">
      <alignment vertical="center"/>
    </xf>
  </cellStyleXfs>
  <cellXfs count="105">
    <xf numFmtId="0" fontId="0" fillId="0" borderId="0" xfId="49"/>
    <xf numFmtId="0" fontId="1" fillId="0" borderId="0" xfId="51" applyFill="1" applyBorder="1" applyAlignment="1" applyProtection="1">
      <alignment vertical="center"/>
    </xf>
    <xf numFmtId="0" fontId="2" fillId="0" borderId="0" xfId="50" applyFont="1" applyFill="1" applyBorder="1" applyAlignment="1" applyProtection="1">
      <alignment horizontal="center" vertical="center"/>
    </xf>
    <xf numFmtId="0" fontId="2" fillId="0" borderId="0" xfId="50" applyFont="1" applyFill="1" applyAlignment="1" applyProtection="1">
      <alignment horizontal="center" vertical="center"/>
    </xf>
    <xf numFmtId="0" fontId="3" fillId="0" borderId="0" xfId="51" applyFont="1" applyFill="1" applyAlignment="1" applyProtection="1">
      <alignment vertical="center"/>
    </xf>
    <xf numFmtId="0" fontId="3" fillId="0" borderId="0" xfId="51" applyFont="1" applyFill="1" applyBorder="1" applyAlignment="1" applyProtection="1">
      <alignment vertical="center"/>
    </xf>
    <xf numFmtId="0" fontId="4" fillId="0" borderId="0" xfId="51" applyFont="1" applyFill="1" applyBorder="1" applyAlignment="1" applyProtection="1">
      <alignment vertical="center"/>
    </xf>
    <xf numFmtId="0" fontId="5" fillId="0" borderId="0" xfId="51" applyFont="1" applyFill="1" applyAlignment="1" applyProtection="1">
      <alignment vertical="center"/>
    </xf>
    <xf numFmtId="0" fontId="6" fillId="0" borderId="0" xfId="51" applyFont="1" applyFill="1" applyAlignment="1" applyProtection="1">
      <alignment vertical="center"/>
    </xf>
    <xf numFmtId="0" fontId="7" fillId="0" borderId="0" xfId="51" applyFont="1" applyFill="1" applyAlignment="1" applyProtection="1">
      <alignment vertical="center"/>
    </xf>
    <xf numFmtId="0" fontId="8" fillId="0" borderId="0" xfId="51" applyFont="1" applyFill="1" applyAlignment="1" applyProtection="1">
      <alignment vertical="center"/>
    </xf>
    <xf numFmtId="0" fontId="8" fillId="0" borderId="0" xfId="51" applyFont="1" applyFill="1" applyAlignment="1" applyProtection="1">
      <alignment vertical="center" wrapText="1"/>
    </xf>
    <xf numFmtId="176" fontId="8" fillId="0" borderId="0" xfId="51" applyNumberFormat="1" applyFont="1" applyFill="1" applyAlignment="1" applyProtection="1">
      <alignment horizontal="center" vertical="center"/>
    </xf>
    <xf numFmtId="0" fontId="8" fillId="0" borderId="0" xfId="51" applyFont="1" applyFill="1" applyAlignment="1" applyProtection="1">
      <alignment horizontal="center" vertical="center"/>
    </xf>
    <xf numFmtId="177" fontId="8" fillId="0" borderId="0" xfId="51" applyNumberFormat="1" applyFont="1" applyFill="1" applyAlignment="1" applyProtection="1">
      <alignment horizontal="center" vertical="center" wrapText="1"/>
    </xf>
    <xf numFmtId="0" fontId="9" fillId="0" borderId="0" xfId="50" applyFont="1" applyFill="1" applyAlignment="1" applyProtection="1">
      <alignment horizontal="center" vertical="center"/>
    </xf>
    <xf numFmtId="176" fontId="9" fillId="0" borderId="0" xfId="50" applyNumberFormat="1" applyFont="1" applyFill="1" applyAlignment="1" applyProtection="1">
      <alignment horizontal="center" vertical="center"/>
    </xf>
    <xf numFmtId="0" fontId="10" fillId="0" borderId="1" xfId="50" applyFont="1" applyFill="1" applyBorder="1" applyAlignment="1" applyProtection="1">
      <alignment horizontal="center" vertical="center"/>
    </xf>
    <xf numFmtId="0" fontId="10" fillId="0" borderId="1" xfId="50" applyFont="1" applyFill="1" applyBorder="1" applyAlignment="1" applyProtection="1">
      <alignment horizontal="center" vertical="center" wrapText="1"/>
    </xf>
    <xf numFmtId="176" fontId="11" fillId="0" borderId="1" xfId="50" applyNumberFormat="1" applyFont="1" applyFill="1" applyBorder="1" applyAlignment="1" applyProtection="1">
      <alignment horizontal="center" vertical="center" wrapText="1"/>
    </xf>
    <xf numFmtId="0" fontId="11" fillId="0" borderId="1" xfId="50" applyFont="1" applyFill="1" applyBorder="1" applyAlignment="1" applyProtection="1">
      <alignment horizontal="center" vertical="center"/>
    </xf>
    <xf numFmtId="176" fontId="11" fillId="0" borderId="2" xfId="50" applyNumberFormat="1" applyFont="1" applyFill="1" applyBorder="1" applyAlignment="1" applyProtection="1">
      <alignment horizontal="center" vertical="center"/>
    </xf>
    <xf numFmtId="176" fontId="11" fillId="0" borderId="3" xfId="50" applyNumberFormat="1" applyFont="1" applyFill="1" applyBorder="1" applyAlignment="1" applyProtection="1">
      <alignment horizontal="center" vertical="center"/>
    </xf>
    <xf numFmtId="176" fontId="11" fillId="0" borderId="1" xfId="50" applyNumberFormat="1" applyFont="1" applyFill="1" applyBorder="1" applyAlignment="1" applyProtection="1">
      <alignment horizontal="center" vertical="center"/>
    </xf>
    <xf numFmtId="176" fontId="2" fillId="2" borderId="1" xfId="50" applyNumberFormat="1" applyFont="1" applyFill="1" applyBorder="1" applyAlignment="1" applyProtection="1">
      <alignment horizontal="center" vertical="center"/>
    </xf>
    <xf numFmtId="0" fontId="12" fillId="0" borderId="1" xfId="51" applyFont="1" applyFill="1" applyBorder="1" applyAlignment="1" applyProtection="1">
      <alignment horizontal="center" vertical="center"/>
    </xf>
    <xf numFmtId="0" fontId="12" fillId="0" borderId="1" xfId="51" applyFont="1" applyFill="1" applyBorder="1" applyAlignment="1" applyProtection="1">
      <alignment horizontal="center" vertical="center" wrapText="1"/>
    </xf>
    <xf numFmtId="0" fontId="12" fillId="0" borderId="1" xfId="51" applyFont="1" applyFill="1" applyBorder="1" applyAlignment="1" applyProtection="1">
      <alignment vertical="center" wrapText="1"/>
    </xf>
    <xf numFmtId="176" fontId="12" fillId="0" borderId="1" xfId="51" applyNumberFormat="1" applyFont="1" applyFill="1" applyBorder="1" applyAlignment="1" applyProtection="1">
      <alignment horizontal="center" vertical="center" wrapText="1"/>
    </xf>
    <xf numFmtId="0" fontId="13" fillId="0" borderId="1" xfId="51" applyFont="1" applyFill="1" applyBorder="1" applyAlignment="1" applyProtection="1">
      <alignment horizontal="center" vertical="center"/>
    </xf>
    <xf numFmtId="0" fontId="13" fillId="0" borderId="1" xfId="51" applyFont="1" applyFill="1" applyBorder="1" applyAlignment="1" applyProtection="1">
      <alignment horizontal="center" vertical="center" wrapText="1"/>
    </xf>
    <xf numFmtId="0" fontId="13" fillId="0" borderId="1" xfId="51" applyFont="1" applyFill="1" applyBorder="1" applyAlignment="1" applyProtection="1">
      <alignment vertical="center" wrapText="1"/>
    </xf>
    <xf numFmtId="176" fontId="13" fillId="0" borderId="1" xfId="51" applyNumberFormat="1" applyFont="1" applyFill="1" applyBorder="1" applyAlignment="1" applyProtection="1">
      <alignment horizontal="center" vertical="center" wrapText="1"/>
    </xf>
    <xf numFmtId="0" fontId="14" fillId="0" borderId="1" xfId="51" applyFont="1" applyFill="1" applyBorder="1" applyAlignment="1" applyProtection="1">
      <alignment horizontal="center" vertical="center"/>
    </xf>
    <xf numFmtId="0" fontId="14" fillId="0" borderId="1" xfId="51" applyFont="1" applyFill="1" applyBorder="1" applyAlignment="1" applyProtection="1">
      <alignment horizontal="center" vertical="center" wrapText="1"/>
    </xf>
    <xf numFmtId="0" fontId="14" fillId="0" borderId="1" xfId="51" applyFont="1" applyFill="1" applyBorder="1" applyAlignment="1" applyProtection="1">
      <alignment vertical="center" wrapText="1"/>
    </xf>
    <xf numFmtId="176" fontId="14" fillId="0" borderId="1" xfId="51" applyNumberFormat="1" applyFont="1" applyFill="1" applyBorder="1" applyAlignment="1" applyProtection="1">
      <alignment horizontal="center" vertical="center" wrapText="1"/>
    </xf>
    <xf numFmtId="0" fontId="15" fillId="0" borderId="0" xfId="50" applyFont="1" applyFill="1" applyAlignment="1" applyProtection="1">
      <alignment horizontal="center" vertical="center"/>
    </xf>
    <xf numFmtId="176" fontId="11" fillId="0" borderId="4" xfId="50" applyNumberFormat="1" applyFont="1" applyFill="1" applyBorder="1" applyAlignment="1" applyProtection="1">
      <alignment horizontal="center" vertical="center"/>
    </xf>
    <xf numFmtId="176" fontId="10" fillId="0" borderId="1" xfId="50" applyNumberFormat="1" applyFont="1" applyFill="1" applyBorder="1" applyAlignment="1" applyProtection="1">
      <alignment horizontal="center" vertical="center"/>
    </xf>
    <xf numFmtId="178" fontId="10" fillId="0" borderId="1" xfId="50" applyNumberFormat="1" applyFont="1" applyFill="1" applyBorder="1" applyAlignment="1" applyProtection="1">
      <alignment horizontal="center" vertical="center"/>
    </xf>
    <xf numFmtId="178" fontId="16" fillId="0" borderId="1" xfId="50" applyNumberFormat="1" applyFont="1" applyFill="1" applyBorder="1" applyAlignment="1" applyProtection="1">
      <alignment horizontal="center" vertical="center"/>
    </xf>
    <xf numFmtId="178" fontId="10" fillId="0" borderId="1" xfId="50" applyNumberFormat="1" applyFont="1" applyFill="1" applyBorder="1" applyAlignment="1" applyProtection="1">
      <alignment horizontal="center" vertical="center" wrapText="1"/>
    </xf>
    <xf numFmtId="177" fontId="11" fillId="0" borderId="1" xfId="50" applyNumberFormat="1" applyFont="1" applyFill="1" applyBorder="1" applyAlignment="1" applyProtection="1">
      <alignment horizontal="center" vertical="center" wrapText="1"/>
    </xf>
    <xf numFmtId="177" fontId="17" fillId="0" borderId="1" xfId="50" applyNumberFormat="1" applyFont="1" applyFill="1" applyBorder="1" applyAlignment="1" applyProtection="1">
      <alignment horizontal="center" vertical="center" wrapText="1"/>
    </xf>
    <xf numFmtId="177" fontId="12" fillId="0" borderId="1" xfId="51" applyNumberFormat="1" applyFont="1" applyFill="1" applyBorder="1" applyAlignment="1" applyProtection="1">
      <alignment horizontal="center" vertical="center" wrapText="1"/>
    </xf>
    <xf numFmtId="177" fontId="12" fillId="3" borderId="1" xfId="51" applyNumberFormat="1" applyFont="1" applyFill="1" applyBorder="1" applyAlignment="1" applyProtection="1">
      <alignment horizontal="center" vertical="center" wrapText="1"/>
      <protection locked="0"/>
    </xf>
    <xf numFmtId="179" fontId="12" fillId="0" borderId="1" xfId="51" applyNumberFormat="1" applyFont="1" applyFill="1" applyBorder="1" applyAlignment="1" applyProtection="1">
      <alignment horizontal="center" vertical="center"/>
    </xf>
    <xf numFmtId="177" fontId="13" fillId="0" borderId="1" xfId="51" applyNumberFormat="1" applyFont="1" applyFill="1" applyBorder="1" applyAlignment="1" applyProtection="1">
      <alignment horizontal="center" vertical="center" wrapText="1"/>
    </xf>
    <xf numFmtId="177" fontId="13" fillId="3" borderId="1" xfId="51" applyNumberFormat="1" applyFont="1" applyFill="1" applyBorder="1" applyAlignment="1" applyProtection="1">
      <alignment horizontal="center" vertical="center" wrapText="1"/>
      <protection locked="0"/>
    </xf>
    <xf numFmtId="179" fontId="13" fillId="0" borderId="1" xfId="51" applyNumberFormat="1" applyFont="1" applyFill="1" applyBorder="1" applyAlignment="1" applyProtection="1">
      <alignment horizontal="center" vertical="center"/>
    </xf>
    <xf numFmtId="177" fontId="12" fillId="0" borderId="1" xfId="51" applyNumberFormat="1" applyFont="1" applyFill="1" applyBorder="1" applyAlignment="1" applyProtection="1">
      <alignment horizontal="center" vertical="center" wrapText="1"/>
      <protection locked="0"/>
    </xf>
    <xf numFmtId="177" fontId="14" fillId="0" borderId="1" xfId="51" applyNumberFormat="1" applyFont="1" applyFill="1" applyBorder="1" applyAlignment="1" applyProtection="1">
      <alignment horizontal="center" vertical="center" wrapText="1"/>
    </xf>
    <xf numFmtId="179" fontId="14" fillId="0" borderId="1" xfId="51" applyNumberFormat="1" applyFont="1" applyFill="1" applyBorder="1" applyAlignment="1" applyProtection="1">
      <alignment horizontal="center" vertical="center"/>
    </xf>
    <xf numFmtId="0" fontId="12" fillId="0" borderId="1" xfId="51" applyFont="1" applyFill="1" applyBorder="1" applyAlignment="1" applyProtection="1">
      <alignment vertical="center"/>
    </xf>
    <xf numFmtId="0" fontId="11" fillId="0" borderId="1" xfId="50" applyFont="1" applyFill="1" applyBorder="1" applyAlignment="1" applyProtection="1">
      <alignment horizontal="center" vertical="center" wrapText="1"/>
    </xf>
    <xf numFmtId="43" fontId="11" fillId="0" borderId="1" xfId="1" applyNumberFormat="1" applyFont="1" applyFill="1" applyBorder="1" applyAlignment="1" applyProtection="1">
      <alignment horizontal="center" vertical="center" wrapText="1"/>
    </xf>
    <xf numFmtId="43" fontId="12" fillId="0" borderId="1" xfId="1" applyNumberFormat="1" applyFont="1" applyFill="1" applyBorder="1" applyAlignment="1" applyProtection="1">
      <alignment vertical="center" wrapText="1"/>
    </xf>
    <xf numFmtId="43" fontId="13" fillId="0" borderId="1" xfId="1" applyNumberFormat="1" applyFont="1" applyFill="1" applyBorder="1" applyAlignment="1" applyProtection="1">
      <alignment vertical="center" wrapText="1"/>
    </xf>
    <xf numFmtId="0" fontId="4" fillId="0" borderId="0" xfId="51" applyFont="1" applyFill="1" applyAlignment="1" applyProtection="1">
      <alignment vertical="center"/>
    </xf>
    <xf numFmtId="43" fontId="14" fillId="0" borderId="1" xfId="1" applyNumberFormat="1" applyFont="1" applyFill="1" applyBorder="1" applyAlignment="1" applyProtection="1">
      <alignment vertical="center" wrapText="1"/>
    </xf>
    <xf numFmtId="0" fontId="18" fillId="0" borderId="1" xfId="51" applyFont="1" applyFill="1" applyBorder="1" applyAlignment="1" applyProtection="1">
      <alignment horizontal="center" vertical="center"/>
    </xf>
    <xf numFmtId="0" fontId="18" fillId="0" borderId="2" xfId="51" applyFont="1" applyFill="1" applyBorder="1" applyAlignment="1" applyProtection="1">
      <alignment horizontal="center" vertical="center" wrapText="1"/>
    </xf>
    <xf numFmtId="0" fontId="18" fillId="0" borderId="4" xfId="51" applyFont="1" applyFill="1" applyBorder="1" applyAlignment="1" applyProtection="1">
      <alignment horizontal="center" vertical="center" wrapText="1"/>
    </xf>
    <xf numFmtId="176" fontId="18" fillId="0" borderId="1" xfId="51" applyNumberFormat="1" applyFont="1" applyFill="1" applyBorder="1" applyAlignment="1" applyProtection="1">
      <alignment horizontal="center" vertical="center" wrapText="1"/>
    </xf>
    <xf numFmtId="0" fontId="18" fillId="0" borderId="1" xfId="51" applyFont="1" applyFill="1" applyBorder="1" applyAlignment="1" applyProtection="1">
      <alignment horizontal="center" vertical="center" wrapText="1"/>
    </xf>
    <xf numFmtId="0" fontId="10" fillId="0" borderId="2" xfId="50" applyFont="1" applyFill="1" applyBorder="1" applyAlignment="1" applyProtection="1">
      <alignment horizontal="center" vertical="center" wrapText="1"/>
    </xf>
    <xf numFmtId="0" fontId="10" fillId="0" borderId="4" xfId="50" applyFont="1" applyFill="1" applyBorder="1" applyAlignment="1" applyProtection="1">
      <alignment horizontal="center" vertical="center" wrapText="1"/>
    </xf>
    <xf numFmtId="0" fontId="8" fillId="0" borderId="1" xfId="51" applyFont="1" applyFill="1" applyBorder="1" applyAlignment="1" applyProtection="1">
      <alignment horizontal="left" vertical="top" wrapText="1"/>
    </xf>
    <xf numFmtId="0" fontId="8" fillId="0" borderId="1" xfId="51" applyFont="1" applyFill="1" applyBorder="1" applyAlignment="1" applyProtection="1">
      <alignment horizontal="left" vertical="top"/>
    </xf>
    <xf numFmtId="176" fontId="8" fillId="0" borderId="1" xfId="51" applyNumberFormat="1" applyFont="1" applyFill="1" applyBorder="1" applyAlignment="1" applyProtection="1">
      <alignment horizontal="center" vertical="top"/>
    </xf>
    <xf numFmtId="177" fontId="18" fillId="0" borderId="1" xfId="51" applyNumberFormat="1" applyFont="1" applyFill="1" applyBorder="1" applyAlignment="1" applyProtection="1">
      <alignment horizontal="center" vertical="center" wrapText="1"/>
    </xf>
    <xf numFmtId="9" fontId="18" fillId="3" borderId="1" xfId="3" applyNumberFormat="1" applyFont="1" applyFill="1" applyBorder="1" applyAlignment="1" applyProtection="1">
      <alignment horizontal="center" vertical="center" wrapText="1"/>
      <protection locked="0"/>
    </xf>
    <xf numFmtId="179" fontId="18" fillId="0" borderId="1" xfId="51" applyNumberFormat="1" applyFont="1" applyFill="1" applyBorder="1" applyAlignment="1" applyProtection="1">
      <alignment horizontal="center" vertical="center"/>
    </xf>
    <xf numFmtId="179" fontId="11" fillId="0" borderId="1" xfId="50" applyNumberFormat="1" applyFont="1" applyFill="1" applyBorder="1" applyAlignment="1" applyProtection="1">
      <alignment horizontal="center" vertical="center" wrapText="1"/>
    </xf>
    <xf numFmtId="0" fontId="8" fillId="0" borderId="1" xfId="51" applyFont="1" applyFill="1" applyBorder="1" applyAlignment="1" applyProtection="1">
      <alignment horizontal="center" vertical="top"/>
    </xf>
    <xf numFmtId="43" fontId="18" fillId="0" borderId="1" xfId="1" applyNumberFormat="1" applyFont="1" applyFill="1" applyBorder="1" applyAlignment="1" applyProtection="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0" xfId="0" applyFont="1" applyFill="1" applyAlignment="1">
      <alignment horizontal="left" vertical="center" wrapText="1"/>
    </xf>
    <xf numFmtId="0" fontId="19" fillId="0" borderId="0" xfId="0" applyFont="1" applyFill="1" applyAlignment="1">
      <alignment vertical="center"/>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177" fontId="23" fillId="0" borderId="0" xfId="0" applyNumberFormat="1" applyFont="1" applyFill="1" applyAlignment="1">
      <alignment horizontal="center" vertical="center"/>
    </xf>
    <xf numFmtId="0" fontId="24"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179" fontId="19" fillId="0" borderId="1" xfId="0" applyNumberFormat="1" applyFont="1" applyFill="1" applyBorder="1" applyAlignment="1">
      <alignment vertical="center"/>
    </xf>
    <xf numFmtId="0" fontId="25" fillId="0" borderId="1" xfId="0" applyFont="1" applyFill="1" applyBorder="1" applyAlignment="1">
      <alignment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177" fontId="19" fillId="0" borderId="1" xfId="0" applyNumberFormat="1" applyFont="1" applyFill="1" applyBorder="1" applyAlignment="1">
      <alignmen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177" fontId="19" fillId="0" borderId="0" xfId="0" applyNumberFormat="1"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47.8710648148" refreshedBy="l8577" recordCount="75">
  <cacheSource type="worksheet">
    <worksheetSource ref="A1:B76" sheet="Sheet1"/>
  </cacheSource>
  <cacheFields count="2">
    <cacheField name="面积" numFmtId="0">
      <sharedItems containsSemiMixedTypes="0" containsString="0" containsNumber="1" minValue="0" maxValue="97.65" count="59">
        <n v="2.52"/>
        <n v="2.16"/>
        <n v="4.62"/>
        <n v="12.6"/>
        <n v="42"/>
        <n v="3.24"/>
        <n v="6.3"/>
        <n v="11.52"/>
        <n v="11.93"/>
        <n v="7.2"/>
        <n v="1.8"/>
        <n v="2.4"/>
        <n v="4.05"/>
        <n v="4.32"/>
        <n v="1.74"/>
        <n v="3.99"/>
        <n v="63"/>
        <n v="8.64"/>
        <n v="10"/>
        <n v="1.44"/>
        <n v="3.04"/>
        <n v="9.6"/>
        <n v="6.48"/>
        <n v="9.45"/>
        <n v="3.15"/>
        <n v="8.1"/>
        <n v="3.78"/>
        <n v="31.5"/>
        <n v="92.4"/>
        <n v="27.36"/>
        <n v="11.76"/>
        <n v="64.8"/>
        <n v="10.8"/>
        <n v="17.28"/>
        <n v="3.08"/>
        <n v="1.65"/>
        <n v="2.24"/>
        <n v="3.2"/>
        <n v="13.86"/>
        <n v="22.68"/>
        <n v="97.65"/>
        <n v="23.52"/>
        <n v="8.4"/>
        <n v="12.48"/>
        <n v="0"/>
        <n v="37.8"/>
        <n v="34.56"/>
        <n v="3.6"/>
        <n v="16.8"/>
        <n v="34.5"/>
        <n v="14.75"/>
        <n v="15"/>
        <n v="18.6"/>
        <n v="15.25"/>
        <n v="15.75"/>
        <n v="17.25"/>
        <n v="21.6"/>
        <n v="22.2"/>
        <n v="21.3"/>
      </sharedItems>
    </cacheField>
    <cacheField name="类型" numFmtId="0">
      <sharedItems count="8">
        <s v="甲级双扇防火门"/>
        <s v="乙级单扇防火门"/>
        <s v="乙级双扇防火门"/>
        <s v="丙级单扇防火门"/>
        <s v="乙级防火窗"/>
        <s v="甲级单扇防火门"/>
        <s v="甲级防火窗"/>
        <s v="特FJM"/>
      </sharedItems>
    </cacheField>
  </cacheFields>
</pivotCacheDefinition>
</file>

<file path=xl/pivotCache/pivotCacheRecords1.xml><?xml version="1.0" encoding="utf-8"?>
<pivotCacheRecords xmlns="http://schemas.openxmlformats.org/spreadsheetml/2006/main" xmlns:r="http://schemas.openxmlformats.org/officeDocument/2006/relationships" count="75">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D3:E12" firstHeaderRow="1" firstDataRow="1" firstDataCol="1"/>
  <pivotFields count="2">
    <pivotField dataField="1" compact="0" showAll="0">
      <items count="60">
        <item x="44"/>
        <item x="19"/>
        <item x="35"/>
        <item x="14"/>
        <item x="10"/>
        <item x="1"/>
        <item x="36"/>
        <item x="0"/>
        <item x="34"/>
        <item x="24"/>
        <item x="37"/>
        <item x="5"/>
        <item x="47"/>
        <item x="26"/>
        <item x="15"/>
        <item x="12"/>
        <item x="13"/>
        <item x="2"/>
        <item x="6"/>
        <item x="22"/>
        <item x="9"/>
        <item x="25"/>
        <item x="42"/>
        <item x="17"/>
        <item x="23"/>
        <item x="21"/>
        <item x="18"/>
        <item x="32"/>
        <item x="7"/>
        <item x="30"/>
        <item x="8"/>
        <item x="43"/>
        <item x="3"/>
        <item x="38"/>
        <item x="50"/>
        <item x="51"/>
        <item x="48"/>
        <item x="33"/>
        <item x="39"/>
        <item x="41"/>
        <item x="29"/>
        <item x="27"/>
        <item x="49"/>
        <item x="46"/>
        <item x="45"/>
        <item x="4"/>
        <item x="16"/>
        <item x="31"/>
        <item x="28"/>
        <item x="40"/>
        <item x="11"/>
        <item x="20"/>
        <item x="52"/>
        <item x="53"/>
        <item x="54"/>
        <item x="55"/>
        <item x="56"/>
        <item x="57"/>
        <item x="58"/>
        <item t="default"/>
      </items>
    </pivotField>
    <pivotField axis="axisRow" compact="0" showAll="0">
      <items count="9">
        <item x="3"/>
        <item x="5"/>
        <item x="6"/>
        <item x="0"/>
        <item x="7"/>
        <item x="1"/>
        <item x="4"/>
        <item x="2"/>
        <item t="default"/>
      </items>
    </pivotField>
  </pivotFields>
  <rowFields count="1">
    <field x="1"/>
  </rowFields>
  <rowItems count="9">
    <i>
      <x/>
    </i>
    <i>
      <x v="1"/>
    </i>
    <i>
      <x v="2"/>
    </i>
    <i>
      <x v="3"/>
    </i>
    <i>
      <x v="4"/>
    </i>
    <i>
      <x v="5"/>
    </i>
    <i>
      <x v="6"/>
    </i>
    <i>
      <x v="7"/>
    </i>
    <i t="grand">
      <x/>
    </i>
  </rowItems>
  <colItems count="1">
    <i/>
  </colItems>
  <dataFields count="1">
    <dataField name="求和项:面积" fld="0"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view="pageBreakPreview" zoomScaleNormal="100" workbookViewId="0">
      <selection activeCell="C15" sqref="C15"/>
    </sheetView>
  </sheetViews>
  <sheetFormatPr defaultColWidth="9" defaultRowHeight="15.6" outlineLevelRow="7" outlineLevelCol="5"/>
  <cols>
    <col min="1" max="1" width="6.875" style="84" customWidth="1"/>
    <col min="2" max="2" width="19.125" style="84" customWidth="1"/>
    <col min="3" max="3" width="28.5" style="84" customWidth="1"/>
    <col min="4" max="4" width="19.375" style="84" customWidth="1"/>
    <col min="5" max="5" width="23.7604166666667" style="84" customWidth="1"/>
    <col min="6" max="6" width="20.7604166666667" style="84" customWidth="1"/>
    <col min="7" max="16384" width="9" style="84"/>
  </cols>
  <sheetData>
    <row r="1" s="84" customFormat="1" ht="54" customHeight="1" spans="1:6">
      <c r="A1" s="85" t="s">
        <v>0</v>
      </c>
      <c r="B1" s="86"/>
      <c r="C1" s="86"/>
      <c r="D1" s="87"/>
      <c r="E1" s="86"/>
      <c r="F1" s="86"/>
    </row>
    <row r="2" s="84" customFormat="1" ht="52" customHeight="1" spans="1:6">
      <c r="A2" s="88" t="s">
        <v>1</v>
      </c>
      <c r="B2" s="88" t="s">
        <v>2</v>
      </c>
      <c r="C2" s="88" t="s">
        <v>3</v>
      </c>
      <c r="D2" s="89" t="s">
        <v>4</v>
      </c>
      <c r="E2" s="90" t="s">
        <v>5</v>
      </c>
      <c r="F2" s="88" t="s">
        <v>6</v>
      </c>
    </row>
    <row r="3" s="84" customFormat="1" ht="52" customHeight="1" spans="1:6">
      <c r="A3" s="91">
        <v>1</v>
      </c>
      <c r="B3" s="92" t="s">
        <v>7</v>
      </c>
      <c r="C3" s="93">
        <v>594846.89</v>
      </c>
      <c r="D3" s="93">
        <f>C3</f>
        <v>594846.89</v>
      </c>
      <c r="E3" s="94"/>
      <c r="F3" s="94"/>
    </row>
    <row r="4" s="84" customFormat="1" ht="42" customHeight="1" spans="1:6">
      <c r="A4" s="95" t="s">
        <v>8</v>
      </c>
      <c r="B4" s="96"/>
      <c r="C4" s="97"/>
      <c r="D4" s="98" t="s">
        <v>9</v>
      </c>
      <c r="E4" s="99"/>
      <c r="F4" s="100"/>
    </row>
    <row r="5" s="84" customFormat="1" ht="42" customHeight="1" spans="1:6">
      <c r="A5" s="101"/>
      <c r="B5" s="102"/>
      <c r="C5" s="103"/>
      <c r="D5" s="98" t="s">
        <v>10</v>
      </c>
      <c r="E5" s="99"/>
      <c r="F5" s="100"/>
    </row>
    <row r="7" spans="4:4">
      <c r="D7" s="104">
        <f>D3/1.09</f>
        <v>545731.09</v>
      </c>
    </row>
    <row r="8" spans="4:4">
      <c r="D8" s="104">
        <f>D3*0.09</f>
        <v>53536.22</v>
      </c>
    </row>
  </sheetData>
  <mergeCells count="4">
    <mergeCell ref="A1:F1"/>
    <mergeCell ref="E4:F4"/>
    <mergeCell ref="E5:F5"/>
    <mergeCell ref="A4:C5"/>
  </mergeCells>
  <pageMargins left="0.75" right="0.75" top="1" bottom="1" header="0.5" footer="0.5"/>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view="pageBreakPreview" zoomScaleNormal="100" workbookViewId="0">
      <selection activeCell="G3" sqref="G3"/>
    </sheetView>
  </sheetViews>
  <sheetFormatPr defaultColWidth="11" defaultRowHeight="33" customHeight="1"/>
  <cols>
    <col min="1" max="1" width="120" style="78" customWidth="1"/>
    <col min="2" max="32" width="11.2604166666667" style="77"/>
    <col min="33" max="16384" width="11" style="77"/>
  </cols>
  <sheetData>
    <row r="1" s="77" customFormat="1" ht="43" customHeight="1" spans="1:1">
      <c r="A1" s="79" t="s">
        <v>11</v>
      </c>
    </row>
    <row r="2" s="77" customFormat="1" ht="44" customHeight="1" spans="1:1">
      <c r="A2" s="80" t="s">
        <v>12</v>
      </c>
    </row>
    <row r="3" s="77" customFormat="1" ht="93" customHeight="1" spans="1:1">
      <c r="A3" s="81" t="s">
        <v>13</v>
      </c>
    </row>
    <row r="4" s="77" customFormat="1" ht="48" customHeight="1" spans="1:1">
      <c r="A4" s="82" t="s">
        <v>14</v>
      </c>
    </row>
    <row r="5" s="77" customFormat="1" ht="35" customHeight="1" spans="1:1">
      <c r="A5" s="80" t="s">
        <v>15</v>
      </c>
    </row>
    <row r="6" s="77" customFormat="1" ht="42" customHeight="1" spans="1:1">
      <c r="A6" s="80" t="s">
        <v>16</v>
      </c>
    </row>
    <row r="7" s="77" customFormat="1" customHeight="1" spans="1:10">
      <c r="A7" s="83"/>
      <c r="B7" s="83"/>
      <c r="C7" s="83"/>
      <c r="D7" s="83"/>
      <c r="E7" s="83"/>
      <c r="F7" s="83"/>
      <c r="G7" s="83"/>
      <c r="H7" s="83"/>
      <c r="I7" s="83"/>
      <c r="J7" s="83"/>
    </row>
    <row r="8" s="77" customFormat="1" customHeight="1" spans="1:1">
      <c r="A8" s="78"/>
    </row>
    <row r="9" s="77"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95"/>
  <sheetViews>
    <sheetView view="pageBreakPreview" zoomScaleNormal="100" workbookViewId="0">
      <pane ySplit="3" topLeftCell="A88" activePane="bottomLeft" state="frozen"/>
      <selection/>
      <selection pane="bottomLeft" activeCell="B93" sqref="B93:C94"/>
    </sheetView>
  </sheetViews>
  <sheetFormatPr defaultColWidth="11.25" defaultRowHeight="14.4"/>
  <cols>
    <col min="1" max="1" width="7.5" style="10" customWidth="1"/>
    <col min="2" max="2" width="31.5" style="11" customWidth="1"/>
    <col min="3" max="3" width="39.625" style="10" customWidth="1"/>
    <col min="4" max="5" width="8.5" style="12" customWidth="1" outlineLevel="1"/>
    <col min="6" max="6" width="8.5" style="13" customWidth="1" collapsed="1"/>
    <col min="7" max="12" width="8.60416666666667" style="12" hidden="1" customWidth="1" outlineLevel="2"/>
    <col min="13" max="13" width="10.375" style="12" customWidth="1"/>
    <col min="14" max="14" width="12.75" style="13" customWidth="1"/>
    <col min="15" max="15" width="14.40625" style="13" customWidth="1"/>
    <col min="16" max="16" width="17.8020833333333" style="13" customWidth="1"/>
    <col min="17" max="17" width="18.4479166666667" style="14" customWidth="1"/>
    <col min="18" max="18" width="32.6041666666667" style="10" customWidth="1"/>
    <col min="19" max="20" width="11.25" style="10" customWidth="1"/>
    <col min="21" max="16384" width="11.25" style="10"/>
  </cols>
  <sheetData>
    <row r="1" s="1" customFormat="1" ht="33" customHeight="1" spans="1:17">
      <c r="A1" s="15" t="s">
        <v>17</v>
      </c>
      <c r="B1" s="15"/>
      <c r="C1" s="15"/>
      <c r="D1" s="16"/>
      <c r="E1" s="16"/>
      <c r="F1" s="15"/>
      <c r="G1" s="16"/>
      <c r="H1" s="16"/>
      <c r="I1" s="16"/>
      <c r="J1" s="16"/>
      <c r="K1" s="16"/>
      <c r="L1" s="16"/>
      <c r="M1" s="16"/>
      <c r="N1" s="15"/>
      <c r="O1" s="37"/>
      <c r="P1" s="15"/>
      <c r="Q1" s="15"/>
    </row>
    <row r="2" s="2" customFormat="1" ht="20.1" customHeight="1" spans="1:17">
      <c r="A2" s="17" t="s">
        <v>1</v>
      </c>
      <c r="B2" s="18" t="s">
        <v>18</v>
      </c>
      <c r="C2" s="17" t="s">
        <v>19</v>
      </c>
      <c r="D2" s="19" t="s">
        <v>20</v>
      </c>
      <c r="E2" s="19" t="s">
        <v>21</v>
      </c>
      <c r="F2" s="20" t="s">
        <v>22</v>
      </c>
      <c r="G2" s="21" t="s">
        <v>23</v>
      </c>
      <c r="H2" s="22"/>
      <c r="I2" s="22"/>
      <c r="J2" s="22"/>
      <c r="K2" s="22"/>
      <c r="L2" s="38"/>
      <c r="M2" s="39" t="s">
        <v>24</v>
      </c>
      <c r="N2" s="40"/>
      <c r="O2" s="41"/>
      <c r="P2" s="40"/>
      <c r="Q2" s="55" t="s">
        <v>6</v>
      </c>
    </row>
    <row r="3" s="3" customFormat="1" ht="44" customHeight="1" spans="1:17">
      <c r="A3" s="17"/>
      <c r="B3" s="18"/>
      <c r="C3" s="17"/>
      <c r="D3" s="23"/>
      <c r="E3" s="23"/>
      <c r="F3" s="20"/>
      <c r="G3" s="24" t="s">
        <v>25</v>
      </c>
      <c r="H3" s="24">
        <v>1</v>
      </c>
      <c r="I3" s="24">
        <v>2</v>
      </c>
      <c r="J3" s="24">
        <v>3</v>
      </c>
      <c r="K3" s="24">
        <v>4</v>
      </c>
      <c r="L3" s="24" t="s">
        <v>26</v>
      </c>
      <c r="M3" s="19" t="s">
        <v>27</v>
      </c>
      <c r="N3" s="42" t="s">
        <v>28</v>
      </c>
      <c r="O3" s="43" t="s">
        <v>29</v>
      </c>
      <c r="P3" s="43" t="s">
        <v>30</v>
      </c>
      <c r="Q3" s="55"/>
    </row>
    <row r="4" s="3" customFormat="1" ht="21" customHeight="1" spans="1:17">
      <c r="A4" s="17" t="s">
        <v>31</v>
      </c>
      <c r="B4" s="18" t="s">
        <v>32</v>
      </c>
      <c r="C4" s="17"/>
      <c r="D4" s="23"/>
      <c r="E4" s="23"/>
      <c r="F4" s="20"/>
      <c r="G4" s="23">
        <f t="shared" ref="G4:L4" si="0">SUM(G5:G12)</f>
        <v>0</v>
      </c>
      <c r="H4" s="23">
        <f t="shared" si="0"/>
        <v>10</v>
      </c>
      <c r="I4" s="23">
        <f t="shared" si="0"/>
        <v>8</v>
      </c>
      <c r="J4" s="23">
        <f t="shared" si="0"/>
        <v>8</v>
      </c>
      <c r="K4" s="23">
        <f t="shared" si="0"/>
        <v>7</v>
      </c>
      <c r="L4" s="23">
        <f t="shared" si="0"/>
        <v>1</v>
      </c>
      <c r="M4" s="19">
        <f t="shared" ref="M4:P4" si="1">SUM(M5:M12)</f>
        <v>34</v>
      </c>
      <c r="N4" s="43">
        <f t="shared" si="1"/>
        <v>84.96</v>
      </c>
      <c r="O4" s="44"/>
      <c r="P4" s="43">
        <f>SUM(P5:P12)</f>
        <v>0</v>
      </c>
      <c r="Q4" s="56"/>
    </row>
    <row r="5" s="4" customFormat="1" ht="82" customHeight="1" outlineLevel="1" spans="1:17">
      <c r="A5" s="25">
        <v>1</v>
      </c>
      <c r="B5" s="26" t="s">
        <v>33</v>
      </c>
      <c r="C5" s="27" t="s">
        <v>34</v>
      </c>
      <c r="D5" s="28">
        <v>1200</v>
      </c>
      <c r="E5" s="28">
        <v>2100</v>
      </c>
      <c r="F5" s="26" t="s">
        <v>35</v>
      </c>
      <c r="G5" s="28"/>
      <c r="H5" s="28"/>
      <c r="I5" s="28"/>
      <c r="J5" s="28"/>
      <c r="K5" s="28">
        <v>1</v>
      </c>
      <c r="L5" s="28"/>
      <c r="M5" s="28">
        <f t="shared" ref="M5:M12" si="2">SUM(G5:L5)</f>
        <v>1</v>
      </c>
      <c r="N5" s="45">
        <f t="shared" ref="N5:N12" si="3">D5*E5/1000000*M5</f>
        <v>2.52</v>
      </c>
      <c r="O5" s="46"/>
      <c r="P5" s="47">
        <f>ROUND(N5*O5,2)</f>
        <v>0</v>
      </c>
      <c r="Q5" s="57"/>
    </row>
    <row r="6" s="4" customFormat="1" ht="82" customHeight="1" outlineLevel="1" spans="1:17">
      <c r="A6" s="25">
        <v>2</v>
      </c>
      <c r="B6" s="26" t="s">
        <v>36</v>
      </c>
      <c r="C6" s="27" t="s">
        <v>34</v>
      </c>
      <c r="D6" s="28">
        <v>1200</v>
      </c>
      <c r="E6" s="28">
        <v>1800</v>
      </c>
      <c r="F6" s="26" t="s">
        <v>35</v>
      </c>
      <c r="G6" s="28"/>
      <c r="H6" s="28"/>
      <c r="I6" s="28"/>
      <c r="J6" s="28"/>
      <c r="K6" s="28"/>
      <c r="L6" s="28">
        <v>1</v>
      </c>
      <c r="M6" s="28">
        <f t="shared" si="2"/>
        <v>1</v>
      </c>
      <c r="N6" s="45">
        <f t="shared" si="3"/>
        <v>2.16</v>
      </c>
      <c r="O6" s="46"/>
      <c r="P6" s="47">
        <f t="shared" ref="P6:P12" si="4">ROUND(N6*O6,2)</f>
        <v>0</v>
      </c>
      <c r="Q6" s="57"/>
    </row>
    <row r="7" s="5" customFormat="1" ht="82" customHeight="1" outlineLevel="1" spans="1:18">
      <c r="A7" s="25">
        <v>3</v>
      </c>
      <c r="B7" s="26" t="s">
        <v>37</v>
      </c>
      <c r="C7" s="27" t="s">
        <v>38</v>
      </c>
      <c r="D7" s="28">
        <v>1100</v>
      </c>
      <c r="E7" s="28">
        <v>2100</v>
      </c>
      <c r="F7" s="26" t="s">
        <v>35</v>
      </c>
      <c r="G7" s="28"/>
      <c r="H7" s="28">
        <v>2</v>
      </c>
      <c r="I7" s="28"/>
      <c r="J7" s="28"/>
      <c r="K7" s="28"/>
      <c r="L7" s="28"/>
      <c r="M7" s="28">
        <f t="shared" si="2"/>
        <v>2</v>
      </c>
      <c r="N7" s="45">
        <f t="shared" si="3"/>
        <v>4.62</v>
      </c>
      <c r="O7" s="46"/>
      <c r="P7" s="47">
        <f t="shared" si="4"/>
        <v>0</v>
      </c>
      <c r="Q7" s="57"/>
      <c r="R7" s="4"/>
    </row>
    <row r="8" s="5" customFormat="1" ht="82" customHeight="1" outlineLevel="1" spans="1:18">
      <c r="A8" s="25">
        <v>4</v>
      </c>
      <c r="B8" s="26" t="s">
        <v>39</v>
      </c>
      <c r="C8" s="27" t="s">
        <v>40</v>
      </c>
      <c r="D8" s="28">
        <v>1500</v>
      </c>
      <c r="E8" s="28">
        <v>2100</v>
      </c>
      <c r="F8" s="26" t="s">
        <v>35</v>
      </c>
      <c r="G8" s="28"/>
      <c r="H8" s="28">
        <v>4</v>
      </c>
      <c r="I8" s="28"/>
      <c r="J8" s="28"/>
      <c r="K8" s="28"/>
      <c r="L8" s="28"/>
      <c r="M8" s="28">
        <f t="shared" si="2"/>
        <v>4</v>
      </c>
      <c r="N8" s="45">
        <f t="shared" si="3"/>
        <v>12.6</v>
      </c>
      <c r="O8" s="46"/>
      <c r="P8" s="47">
        <f t="shared" si="4"/>
        <v>0</v>
      </c>
      <c r="Q8" s="57"/>
      <c r="R8" s="4"/>
    </row>
    <row r="9" s="5" customFormat="1" ht="82" customHeight="1" outlineLevel="1" spans="1:18">
      <c r="A9" s="25">
        <v>5</v>
      </c>
      <c r="B9" s="26" t="s">
        <v>41</v>
      </c>
      <c r="C9" s="27" t="s">
        <v>42</v>
      </c>
      <c r="D9" s="28">
        <v>2000</v>
      </c>
      <c r="E9" s="28">
        <v>2100</v>
      </c>
      <c r="F9" s="26" t="s">
        <v>35</v>
      </c>
      <c r="G9" s="28"/>
      <c r="H9" s="28">
        <v>1</v>
      </c>
      <c r="I9" s="28">
        <v>4</v>
      </c>
      <c r="J9" s="28">
        <v>4</v>
      </c>
      <c r="K9" s="28">
        <v>1</v>
      </c>
      <c r="L9" s="28"/>
      <c r="M9" s="28">
        <f t="shared" si="2"/>
        <v>10</v>
      </c>
      <c r="N9" s="45">
        <f t="shared" si="3"/>
        <v>42</v>
      </c>
      <c r="O9" s="46"/>
      <c r="P9" s="47">
        <f t="shared" si="4"/>
        <v>0</v>
      </c>
      <c r="Q9" s="57"/>
      <c r="R9" s="4"/>
    </row>
    <row r="10" s="5" customFormat="1" ht="82" customHeight="1" outlineLevel="1" spans="1:18">
      <c r="A10" s="25">
        <v>6</v>
      </c>
      <c r="B10" s="26" t="s">
        <v>43</v>
      </c>
      <c r="C10" s="27" t="s">
        <v>44</v>
      </c>
      <c r="D10" s="28">
        <v>600</v>
      </c>
      <c r="E10" s="28">
        <v>1800</v>
      </c>
      <c r="F10" s="26" t="s">
        <v>35</v>
      </c>
      <c r="G10" s="28"/>
      <c r="H10" s="28"/>
      <c r="I10" s="28">
        <v>1</v>
      </c>
      <c r="J10" s="28">
        <v>1</v>
      </c>
      <c r="K10" s="28">
        <v>1</v>
      </c>
      <c r="L10" s="28"/>
      <c r="M10" s="28">
        <f t="shared" si="2"/>
        <v>3</v>
      </c>
      <c r="N10" s="45">
        <f t="shared" si="3"/>
        <v>3.24</v>
      </c>
      <c r="O10" s="46"/>
      <c r="P10" s="47">
        <f t="shared" si="4"/>
        <v>0</v>
      </c>
      <c r="Q10" s="57"/>
      <c r="R10" s="4"/>
    </row>
    <row r="11" s="5" customFormat="1" ht="82" customHeight="1" outlineLevel="1" spans="1:18">
      <c r="A11" s="25">
        <v>7</v>
      </c>
      <c r="B11" s="26" t="s">
        <v>45</v>
      </c>
      <c r="C11" s="27" t="s">
        <v>44</v>
      </c>
      <c r="D11" s="28">
        <v>700</v>
      </c>
      <c r="E11" s="28">
        <v>1800</v>
      </c>
      <c r="F11" s="26" t="s">
        <v>35</v>
      </c>
      <c r="G11" s="28"/>
      <c r="H11" s="28">
        <v>1</v>
      </c>
      <c r="I11" s="28">
        <v>1</v>
      </c>
      <c r="J11" s="28">
        <v>1</v>
      </c>
      <c r="K11" s="28">
        <v>2</v>
      </c>
      <c r="L11" s="28"/>
      <c r="M11" s="28">
        <f t="shared" si="2"/>
        <v>5</v>
      </c>
      <c r="N11" s="45">
        <f t="shared" si="3"/>
        <v>6.3</v>
      </c>
      <c r="O11" s="46"/>
      <c r="P11" s="47">
        <f t="shared" si="4"/>
        <v>0</v>
      </c>
      <c r="Q11" s="57"/>
      <c r="R11" s="4"/>
    </row>
    <row r="12" s="6" customFormat="1" ht="89" customHeight="1" outlineLevel="1" spans="1:18">
      <c r="A12" s="29">
        <v>8</v>
      </c>
      <c r="B12" s="30" t="s">
        <v>46</v>
      </c>
      <c r="C12" s="31" t="s">
        <v>44</v>
      </c>
      <c r="D12" s="32">
        <v>800</v>
      </c>
      <c r="E12" s="32">
        <v>1800</v>
      </c>
      <c r="F12" s="30" t="s">
        <v>35</v>
      </c>
      <c r="G12" s="32"/>
      <c r="H12" s="32">
        <v>2</v>
      </c>
      <c r="I12" s="32">
        <v>2</v>
      </c>
      <c r="J12" s="32">
        <v>2</v>
      </c>
      <c r="K12" s="32">
        <v>2</v>
      </c>
      <c r="L12" s="32"/>
      <c r="M12" s="32">
        <f t="shared" si="2"/>
        <v>8</v>
      </c>
      <c r="N12" s="48">
        <f t="shared" si="3"/>
        <v>11.52</v>
      </c>
      <c r="O12" s="49"/>
      <c r="P12" s="50">
        <f t="shared" si="4"/>
        <v>0</v>
      </c>
      <c r="Q12" s="58"/>
      <c r="R12" s="59"/>
    </row>
    <row r="13" s="3" customFormat="1" ht="22" customHeight="1" spans="1:17">
      <c r="A13" s="17" t="s">
        <v>47</v>
      </c>
      <c r="B13" s="18" t="s">
        <v>48</v>
      </c>
      <c r="C13" s="17"/>
      <c r="D13" s="23"/>
      <c r="E13" s="23"/>
      <c r="F13" s="20"/>
      <c r="G13" s="23"/>
      <c r="I13" s="23"/>
      <c r="J13" s="23">
        <f>J14</f>
        <v>1</v>
      </c>
      <c r="K13" s="23"/>
      <c r="L13" s="23"/>
      <c r="M13" s="19">
        <f t="shared" ref="M13:P13" si="5">SUM(M14:M14)</f>
        <v>1</v>
      </c>
      <c r="N13" s="43">
        <f t="shared" si="5"/>
        <v>2.52</v>
      </c>
      <c r="O13" s="51"/>
      <c r="P13" s="43">
        <f>SUM(P14:P14)</f>
        <v>0</v>
      </c>
      <c r="Q13" s="56"/>
    </row>
    <row r="14" s="5" customFormat="1" ht="86" customHeight="1" outlineLevel="1" spans="1:18">
      <c r="A14" s="25">
        <v>1</v>
      </c>
      <c r="B14" s="26" t="s">
        <v>33</v>
      </c>
      <c r="C14" s="27" t="s">
        <v>34</v>
      </c>
      <c r="D14" s="28">
        <v>1200</v>
      </c>
      <c r="E14" s="28">
        <v>2100</v>
      </c>
      <c r="F14" s="26" t="s">
        <v>35</v>
      </c>
      <c r="G14" s="28"/>
      <c r="H14" s="28"/>
      <c r="I14" s="28"/>
      <c r="J14" s="28">
        <v>1</v>
      </c>
      <c r="K14" s="28"/>
      <c r="L14" s="28"/>
      <c r="M14" s="28">
        <f t="shared" ref="M14:M17" si="6">SUM(G14:L14)</f>
        <v>1</v>
      </c>
      <c r="N14" s="45">
        <f t="shared" ref="N14:N17" si="7">D14*E14/1000000*M14</f>
        <v>2.52</v>
      </c>
      <c r="O14" s="46"/>
      <c r="P14" s="47">
        <f t="shared" ref="P14:P17" si="8">ROUND(N14*O14,2)</f>
        <v>0</v>
      </c>
      <c r="Q14" s="27"/>
      <c r="R14" s="4"/>
    </row>
    <row r="15" s="3" customFormat="1" ht="24" customHeight="1" spans="1:17">
      <c r="A15" s="17" t="s">
        <v>49</v>
      </c>
      <c r="B15" s="18" t="s">
        <v>50</v>
      </c>
      <c r="C15" s="17"/>
      <c r="D15" s="23"/>
      <c r="E15" s="23"/>
      <c r="F15" s="20"/>
      <c r="G15" s="23">
        <f t="shared" ref="G15:N15" si="9">SUM(G16:G22)</f>
        <v>0</v>
      </c>
      <c r="H15" s="23">
        <f t="shared" si="9"/>
        <v>4</v>
      </c>
      <c r="I15" s="23">
        <f t="shared" si="9"/>
        <v>5</v>
      </c>
      <c r="J15" s="23">
        <f t="shared" si="9"/>
        <v>7</v>
      </c>
      <c r="K15" s="23">
        <f t="shared" si="9"/>
        <v>4</v>
      </c>
      <c r="L15" s="23">
        <f t="shared" si="9"/>
        <v>1</v>
      </c>
      <c r="M15" s="19">
        <f t="shared" si="9"/>
        <v>21</v>
      </c>
      <c r="N15" s="43">
        <f t="shared" si="9"/>
        <v>70.01</v>
      </c>
      <c r="O15" s="51"/>
      <c r="P15" s="43">
        <f>SUM(P16:P24)</f>
        <v>0</v>
      </c>
      <c r="Q15" s="56"/>
    </row>
    <row r="16" s="4" customFormat="1" ht="85" customHeight="1" outlineLevel="1" spans="1:17">
      <c r="A16" s="25">
        <v>1</v>
      </c>
      <c r="B16" s="26" t="s">
        <v>36</v>
      </c>
      <c r="C16" s="27" t="s">
        <v>34</v>
      </c>
      <c r="D16" s="28">
        <v>1200</v>
      </c>
      <c r="E16" s="28">
        <v>1800</v>
      </c>
      <c r="F16" s="26" t="s">
        <v>35</v>
      </c>
      <c r="G16" s="28"/>
      <c r="H16" s="28"/>
      <c r="I16" s="28"/>
      <c r="J16" s="28"/>
      <c r="K16" s="28"/>
      <c r="L16" s="28">
        <v>1</v>
      </c>
      <c r="M16" s="28">
        <f t="shared" si="6"/>
        <v>1</v>
      </c>
      <c r="N16" s="45">
        <f t="shared" si="7"/>
        <v>2.16</v>
      </c>
      <c r="O16" s="46"/>
      <c r="P16" s="47">
        <f t="shared" si="8"/>
        <v>0</v>
      </c>
      <c r="Q16" s="57"/>
    </row>
    <row r="17" s="7" customFormat="1" ht="85" customHeight="1" outlineLevel="1" spans="1:17">
      <c r="A17" s="33">
        <v>2</v>
      </c>
      <c r="B17" s="34" t="s">
        <v>33</v>
      </c>
      <c r="C17" s="35" t="s">
        <v>34</v>
      </c>
      <c r="D17" s="36">
        <v>1200</v>
      </c>
      <c r="E17" s="36">
        <v>2100</v>
      </c>
      <c r="F17" s="34" t="s">
        <v>35</v>
      </c>
      <c r="G17" s="36"/>
      <c r="H17" s="36"/>
      <c r="I17" s="36"/>
      <c r="J17" s="36"/>
      <c r="K17" s="36">
        <v>1</v>
      </c>
      <c r="L17" s="36"/>
      <c r="M17" s="36">
        <f t="shared" si="6"/>
        <v>1</v>
      </c>
      <c r="N17" s="52">
        <f t="shared" si="7"/>
        <v>2.52</v>
      </c>
      <c r="O17" s="46"/>
      <c r="P17" s="53">
        <f t="shared" si="8"/>
        <v>0</v>
      </c>
      <c r="Q17" s="60"/>
    </row>
    <row r="18" s="4" customFormat="1" ht="85" customHeight="1" outlineLevel="1" spans="1:17">
      <c r="A18" s="25">
        <v>3</v>
      </c>
      <c r="B18" s="26" t="s">
        <v>41</v>
      </c>
      <c r="C18" s="27" t="s">
        <v>42</v>
      </c>
      <c r="D18" s="28">
        <v>2000</v>
      </c>
      <c r="E18" s="28">
        <v>2100</v>
      </c>
      <c r="F18" s="26" t="s">
        <v>35</v>
      </c>
      <c r="G18" s="28"/>
      <c r="H18" s="28">
        <v>1</v>
      </c>
      <c r="I18" s="28">
        <v>4</v>
      </c>
      <c r="J18" s="28">
        <v>4</v>
      </c>
      <c r="K18" s="28">
        <v>1</v>
      </c>
      <c r="L18" s="28"/>
      <c r="M18" s="28">
        <f t="shared" ref="M18:M24" si="10">SUM(G18:L18)</f>
        <v>10</v>
      </c>
      <c r="N18" s="45">
        <f t="shared" ref="N18:N24" si="11">D18*E18/1000000*M18</f>
        <v>42</v>
      </c>
      <c r="O18" s="46"/>
      <c r="P18" s="47">
        <f t="shared" ref="P18:P24" si="12">ROUND(N18*O18,2)</f>
        <v>0</v>
      </c>
      <c r="Q18" s="57"/>
    </row>
    <row r="19" s="4" customFormat="1" ht="85" customHeight="1" outlineLevel="1" spans="1:17">
      <c r="A19" s="25">
        <v>4</v>
      </c>
      <c r="B19" s="26" t="s">
        <v>51</v>
      </c>
      <c r="C19" s="27" t="s">
        <v>42</v>
      </c>
      <c r="D19" s="28">
        <v>2100</v>
      </c>
      <c r="E19" s="28">
        <v>2840</v>
      </c>
      <c r="F19" s="26" t="s">
        <v>35</v>
      </c>
      <c r="G19" s="28"/>
      <c r="H19" s="28">
        <v>2</v>
      </c>
      <c r="I19" s="28"/>
      <c r="J19" s="28"/>
      <c r="K19" s="28"/>
      <c r="L19" s="28"/>
      <c r="M19" s="28">
        <f t="shared" si="10"/>
        <v>2</v>
      </c>
      <c r="N19" s="45">
        <f t="shared" si="11"/>
        <v>11.93</v>
      </c>
      <c r="O19" s="46"/>
      <c r="P19" s="47">
        <f t="shared" si="12"/>
        <v>0</v>
      </c>
      <c r="Q19" s="57"/>
    </row>
    <row r="20" s="4" customFormat="1" ht="85" customHeight="1" outlineLevel="1" spans="1:17">
      <c r="A20" s="25">
        <v>5</v>
      </c>
      <c r="B20" s="26" t="s">
        <v>46</v>
      </c>
      <c r="C20" s="27" t="s">
        <v>44</v>
      </c>
      <c r="D20" s="28">
        <v>800</v>
      </c>
      <c r="E20" s="28">
        <v>1800</v>
      </c>
      <c r="F20" s="26" t="s">
        <v>35</v>
      </c>
      <c r="G20" s="28"/>
      <c r="H20" s="28">
        <v>1</v>
      </c>
      <c r="I20" s="28">
        <v>1</v>
      </c>
      <c r="J20" s="28">
        <v>1</v>
      </c>
      <c r="K20" s="28">
        <v>2</v>
      </c>
      <c r="L20" s="28"/>
      <c r="M20" s="28">
        <f t="shared" si="10"/>
        <v>5</v>
      </c>
      <c r="N20" s="45">
        <f t="shared" si="11"/>
        <v>7.2</v>
      </c>
      <c r="O20" s="46"/>
      <c r="P20" s="47">
        <f t="shared" si="12"/>
        <v>0</v>
      </c>
      <c r="Q20" s="57"/>
    </row>
    <row r="21" s="4" customFormat="1" ht="85" customHeight="1" outlineLevel="1" spans="1:18">
      <c r="A21" s="25">
        <v>6</v>
      </c>
      <c r="B21" s="26" t="s">
        <v>52</v>
      </c>
      <c r="C21" s="27" t="s">
        <v>53</v>
      </c>
      <c r="D21" s="28">
        <v>2000</v>
      </c>
      <c r="E21" s="28">
        <v>900</v>
      </c>
      <c r="F21" s="26" t="s">
        <v>35</v>
      </c>
      <c r="G21" s="28"/>
      <c r="H21" s="28"/>
      <c r="I21" s="28"/>
      <c r="J21" s="28">
        <v>1</v>
      </c>
      <c r="K21" s="28"/>
      <c r="L21" s="28"/>
      <c r="M21" s="28">
        <f t="shared" si="10"/>
        <v>1</v>
      </c>
      <c r="N21" s="45">
        <f t="shared" si="11"/>
        <v>1.8</v>
      </c>
      <c r="O21" s="46"/>
      <c r="P21" s="47">
        <f t="shared" si="12"/>
        <v>0</v>
      </c>
      <c r="Q21" s="57"/>
      <c r="R21" s="4" t="s">
        <v>54</v>
      </c>
    </row>
    <row r="22" s="4" customFormat="1" ht="85" customHeight="1" outlineLevel="1" spans="1:17">
      <c r="A22" s="25">
        <v>7</v>
      </c>
      <c r="B22" s="26" t="s">
        <v>55</v>
      </c>
      <c r="C22" s="27" t="s">
        <v>56</v>
      </c>
      <c r="D22" s="28">
        <v>2000</v>
      </c>
      <c r="E22" s="28">
        <v>1200</v>
      </c>
      <c r="F22" s="26" t="s">
        <v>35</v>
      </c>
      <c r="G22" s="28"/>
      <c r="H22" s="28"/>
      <c r="I22" s="28"/>
      <c r="J22" s="28">
        <v>1</v>
      </c>
      <c r="K22" s="28"/>
      <c r="L22" s="28"/>
      <c r="M22" s="28">
        <f t="shared" si="10"/>
        <v>1</v>
      </c>
      <c r="N22" s="45">
        <f t="shared" si="11"/>
        <v>2.4</v>
      </c>
      <c r="O22" s="46"/>
      <c r="P22" s="47">
        <f t="shared" si="12"/>
        <v>0</v>
      </c>
      <c r="Q22" s="57"/>
    </row>
    <row r="23" s="4" customFormat="1" ht="85" customHeight="1" outlineLevel="1" spans="1:17">
      <c r="A23" s="25">
        <v>8</v>
      </c>
      <c r="B23" s="26" t="s">
        <v>57</v>
      </c>
      <c r="C23" s="27" t="s">
        <v>58</v>
      </c>
      <c r="D23" s="28">
        <v>1000</v>
      </c>
      <c r="E23" s="28">
        <v>1000</v>
      </c>
      <c r="F23" s="26" t="s">
        <v>59</v>
      </c>
      <c r="G23" s="28"/>
      <c r="H23" s="28"/>
      <c r="I23" s="28"/>
      <c r="J23" s="28">
        <v>2</v>
      </c>
      <c r="K23" s="28"/>
      <c r="L23" s="28"/>
      <c r="M23" s="28">
        <f t="shared" si="10"/>
        <v>2</v>
      </c>
      <c r="N23" s="45">
        <f t="shared" si="11"/>
        <v>2</v>
      </c>
      <c r="O23" s="46"/>
      <c r="P23" s="47">
        <f t="shared" si="12"/>
        <v>0</v>
      </c>
      <c r="Q23" s="57"/>
    </row>
    <row r="24" s="4" customFormat="1" ht="85" customHeight="1" outlineLevel="1" spans="1:17">
      <c r="A24" s="25">
        <v>9</v>
      </c>
      <c r="B24" s="26" t="s">
        <v>60</v>
      </c>
      <c r="C24" s="27" t="s">
        <v>61</v>
      </c>
      <c r="D24" s="28">
        <v>1000</v>
      </c>
      <c r="E24" s="28">
        <v>1000</v>
      </c>
      <c r="F24" s="26" t="s">
        <v>59</v>
      </c>
      <c r="G24" s="28"/>
      <c r="H24" s="28"/>
      <c r="I24" s="28"/>
      <c r="J24" s="28">
        <v>1</v>
      </c>
      <c r="K24" s="28"/>
      <c r="L24" s="28"/>
      <c r="M24" s="28">
        <f t="shared" si="10"/>
        <v>1</v>
      </c>
      <c r="N24" s="45">
        <f t="shared" si="11"/>
        <v>1</v>
      </c>
      <c r="O24" s="46"/>
      <c r="P24" s="47">
        <f t="shared" si="12"/>
        <v>0</v>
      </c>
      <c r="Q24" s="57" t="s">
        <v>62</v>
      </c>
    </row>
    <row r="25" s="3" customFormat="1" ht="21" customHeight="1" spans="1:17">
      <c r="A25" s="17" t="s">
        <v>63</v>
      </c>
      <c r="B25" s="18" t="s">
        <v>64</v>
      </c>
      <c r="C25" s="17"/>
      <c r="D25" s="23"/>
      <c r="E25" s="23"/>
      <c r="F25" s="20"/>
      <c r="G25" s="23"/>
      <c r="H25" s="23">
        <f t="shared" ref="H25:N25" si="13">SUM(H26:H30)</f>
        <v>3</v>
      </c>
      <c r="I25" s="23">
        <f t="shared" si="13"/>
        <v>1</v>
      </c>
      <c r="J25" s="23">
        <f t="shared" si="13"/>
        <v>1</v>
      </c>
      <c r="K25" s="23">
        <f t="shared" si="13"/>
        <v>2</v>
      </c>
      <c r="L25" s="23">
        <f t="shared" si="13"/>
        <v>2</v>
      </c>
      <c r="M25" s="19">
        <f t="shared" si="13"/>
        <v>9</v>
      </c>
      <c r="N25" s="43">
        <f t="shared" si="13"/>
        <v>15.51</v>
      </c>
      <c r="O25" s="51"/>
      <c r="P25" s="43">
        <f>SUM(P26:P32)</f>
        <v>0</v>
      </c>
      <c r="Q25" s="56"/>
    </row>
    <row r="26" s="5" customFormat="1" ht="85" customHeight="1" outlineLevel="1" spans="1:18">
      <c r="A26" s="25">
        <v>1</v>
      </c>
      <c r="B26" s="26" t="s">
        <v>36</v>
      </c>
      <c r="C26" s="27" t="s">
        <v>34</v>
      </c>
      <c r="D26" s="28">
        <v>1200</v>
      </c>
      <c r="E26" s="28">
        <v>1800</v>
      </c>
      <c r="F26" s="26" t="s">
        <v>35</v>
      </c>
      <c r="G26" s="28"/>
      <c r="H26" s="28"/>
      <c r="I26" s="28"/>
      <c r="J26" s="28"/>
      <c r="K26" s="28"/>
      <c r="L26" s="28">
        <v>1</v>
      </c>
      <c r="M26" s="28">
        <f t="shared" ref="M26:M32" si="14">SUM(G26:L26)</f>
        <v>1</v>
      </c>
      <c r="N26" s="45">
        <f t="shared" ref="N25:N32" si="15">D26*E26/1000000*M26</f>
        <v>2.16</v>
      </c>
      <c r="O26" s="46"/>
      <c r="P26" s="47">
        <f t="shared" ref="P26:P32" si="16">ROUND(N26*O26,2)</f>
        <v>0</v>
      </c>
      <c r="Q26" s="27"/>
      <c r="R26" s="4"/>
    </row>
    <row r="27" s="4" customFormat="1" ht="85" customHeight="1" outlineLevel="1" spans="1:17">
      <c r="A27" s="25">
        <v>2</v>
      </c>
      <c r="B27" s="26" t="s">
        <v>65</v>
      </c>
      <c r="C27" s="27" t="s">
        <v>42</v>
      </c>
      <c r="D27" s="28">
        <v>1500</v>
      </c>
      <c r="E27" s="28">
        <v>2700</v>
      </c>
      <c r="F27" s="26" t="s">
        <v>35</v>
      </c>
      <c r="G27" s="28"/>
      <c r="H27" s="28">
        <v>1</v>
      </c>
      <c r="I27" s="28"/>
      <c r="J27" s="28"/>
      <c r="K27" s="28"/>
      <c r="L27" s="28"/>
      <c r="M27" s="28">
        <f t="shared" si="14"/>
        <v>1</v>
      </c>
      <c r="N27" s="45">
        <f t="shared" si="15"/>
        <v>4.05</v>
      </c>
      <c r="O27" s="46"/>
      <c r="P27" s="47">
        <f t="shared" si="16"/>
        <v>0</v>
      </c>
      <c r="Q27" s="27"/>
    </row>
    <row r="28" s="4" customFormat="1" ht="85" customHeight="1" outlineLevel="1" spans="1:17">
      <c r="A28" s="25">
        <v>3</v>
      </c>
      <c r="B28" s="26" t="s">
        <v>43</v>
      </c>
      <c r="C28" s="27" t="s">
        <v>44</v>
      </c>
      <c r="D28" s="28">
        <v>600</v>
      </c>
      <c r="E28" s="28">
        <v>1800</v>
      </c>
      <c r="F28" s="26" t="s">
        <v>35</v>
      </c>
      <c r="G28" s="28"/>
      <c r="H28" s="28"/>
      <c r="I28" s="28"/>
      <c r="J28" s="28"/>
      <c r="K28" s="28">
        <v>2</v>
      </c>
      <c r="L28" s="28">
        <v>1</v>
      </c>
      <c r="M28" s="28">
        <f t="shared" si="14"/>
        <v>3</v>
      </c>
      <c r="N28" s="45">
        <f t="shared" si="15"/>
        <v>3.24</v>
      </c>
      <c r="O28" s="46"/>
      <c r="P28" s="47">
        <f t="shared" si="16"/>
        <v>0</v>
      </c>
      <c r="Q28" s="27"/>
    </row>
    <row r="29" s="4" customFormat="1" ht="85" customHeight="1" outlineLevel="1" spans="1:17">
      <c r="A29" s="25">
        <v>4</v>
      </c>
      <c r="B29" s="26" t="s">
        <v>46</v>
      </c>
      <c r="C29" s="27" t="s">
        <v>44</v>
      </c>
      <c r="D29" s="28">
        <v>800</v>
      </c>
      <c r="E29" s="28">
        <v>1800</v>
      </c>
      <c r="F29" s="26" t="s">
        <v>35</v>
      </c>
      <c r="G29" s="28"/>
      <c r="H29" s="28">
        <v>1</v>
      </c>
      <c r="I29" s="28">
        <v>1</v>
      </c>
      <c r="J29" s="28">
        <v>1</v>
      </c>
      <c r="K29" s="28"/>
      <c r="L29" s="28"/>
      <c r="M29" s="28">
        <f t="shared" si="14"/>
        <v>3</v>
      </c>
      <c r="N29" s="45">
        <f t="shared" si="15"/>
        <v>4.32</v>
      </c>
      <c r="O29" s="46"/>
      <c r="P29" s="47">
        <f t="shared" si="16"/>
        <v>0</v>
      </c>
      <c r="Q29" s="27"/>
    </row>
    <row r="30" s="4" customFormat="1" ht="85" customHeight="1" outlineLevel="1" spans="1:17">
      <c r="A30" s="25">
        <v>5</v>
      </c>
      <c r="B30" s="26" t="s">
        <v>66</v>
      </c>
      <c r="C30" s="27" t="s">
        <v>56</v>
      </c>
      <c r="D30" s="28">
        <v>2900</v>
      </c>
      <c r="E30" s="28">
        <v>600</v>
      </c>
      <c r="F30" s="26" t="s">
        <v>35</v>
      </c>
      <c r="G30" s="28"/>
      <c r="H30" s="28">
        <v>1</v>
      </c>
      <c r="I30" s="28"/>
      <c r="J30" s="28"/>
      <c r="K30" s="28"/>
      <c r="L30" s="28"/>
      <c r="M30" s="28">
        <f t="shared" si="14"/>
        <v>1</v>
      </c>
      <c r="N30" s="45">
        <f t="shared" si="15"/>
        <v>1.74</v>
      </c>
      <c r="O30" s="46"/>
      <c r="P30" s="47">
        <f t="shared" si="16"/>
        <v>0</v>
      </c>
      <c r="Q30" s="27"/>
    </row>
    <row r="31" s="4" customFormat="1" ht="85" customHeight="1" outlineLevel="1" spans="1:17">
      <c r="A31" s="25">
        <v>6</v>
      </c>
      <c r="B31" s="26" t="s">
        <v>57</v>
      </c>
      <c r="C31" s="27" t="s">
        <v>58</v>
      </c>
      <c r="D31" s="28">
        <v>1000</v>
      </c>
      <c r="E31" s="28">
        <v>1000</v>
      </c>
      <c r="F31" s="26" t="s">
        <v>59</v>
      </c>
      <c r="G31" s="28"/>
      <c r="H31" s="28">
        <v>3</v>
      </c>
      <c r="I31" s="28"/>
      <c r="J31" s="28"/>
      <c r="K31" s="28"/>
      <c r="L31" s="28"/>
      <c r="M31" s="28">
        <f t="shared" si="14"/>
        <v>3</v>
      </c>
      <c r="N31" s="45">
        <f t="shared" si="15"/>
        <v>3</v>
      </c>
      <c r="O31" s="46"/>
      <c r="P31" s="47">
        <f t="shared" si="16"/>
        <v>0</v>
      </c>
      <c r="Q31" s="27"/>
    </row>
    <row r="32" s="4" customFormat="1" ht="85" customHeight="1" outlineLevel="1" spans="1:17">
      <c r="A32" s="25">
        <v>7</v>
      </c>
      <c r="B32" s="26" t="s">
        <v>67</v>
      </c>
      <c r="C32" s="27" t="s">
        <v>68</v>
      </c>
      <c r="D32" s="28">
        <v>1000</v>
      </c>
      <c r="E32" s="28">
        <v>1000</v>
      </c>
      <c r="F32" s="26" t="s">
        <v>59</v>
      </c>
      <c r="G32" s="28"/>
      <c r="H32" s="28">
        <v>1</v>
      </c>
      <c r="I32" s="28"/>
      <c r="J32" s="28"/>
      <c r="K32" s="28"/>
      <c r="L32" s="28"/>
      <c r="M32" s="28">
        <f t="shared" si="14"/>
        <v>1</v>
      </c>
      <c r="N32" s="45">
        <f t="shared" si="15"/>
        <v>1</v>
      </c>
      <c r="O32" s="46"/>
      <c r="P32" s="47">
        <f t="shared" si="16"/>
        <v>0</v>
      </c>
      <c r="Q32" s="57" t="s">
        <v>62</v>
      </c>
    </row>
    <row r="33" s="3" customFormat="1" ht="21" customHeight="1" spans="1:17">
      <c r="A33" s="17" t="s">
        <v>69</v>
      </c>
      <c r="B33" s="18" t="s">
        <v>70</v>
      </c>
      <c r="C33" s="17"/>
      <c r="D33" s="23"/>
      <c r="E33" s="23"/>
      <c r="F33" s="20"/>
      <c r="G33" s="23"/>
      <c r="H33" s="23">
        <f t="shared" ref="H33:N33" si="17">SUM(H34:H42)</f>
        <v>11</v>
      </c>
      <c r="I33" s="23">
        <f t="shared" si="17"/>
        <v>11</v>
      </c>
      <c r="J33" s="23">
        <f t="shared" si="17"/>
        <v>11</v>
      </c>
      <c r="K33" s="23">
        <f t="shared" si="17"/>
        <v>2</v>
      </c>
      <c r="L33" s="23">
        <f t="shared" si="17"/>
        <v>0</v>
      </c>
      <c r="M33" s="19">
        <f t="shared" si="17"/>
        <v>35</v>
      </c>
      <c r="N33" s="43">
        <f t="shared" si="17"/>
        <v>107.87</v>
      </c>
      <c r="O33" s="51"/>
      <c r="P33" s="43">
        <f>SUM(P34:P44)</f>
        <v>0</v>
      </c>
      <c r="Q33" s="56"/>
    </row>
    <row r="34" s="4" customFormat="1" ht="85" customHeight="1" outlineLevel="1" spans="1:17">
      <c r="A34" s="25">
        <v>1</v>
      </c>
      <c r="B34" s="26" t="s">
        <v>71</v>
      </c>
      <c r="C34" s="27" t="s">
        <v>72</v>
      </c>
      <c r="D34" s="28">
        <v>1000</v>
      </c>
      <c r="E34" s="28">
        <v>1800</v>
      </c>
      <c r="F34" s="26" t="s">
        <v>35</v>
      </c>
      <c r="G34" s="28"/>
      <c r="H34" s="28"/>
      <c r="I34" s="28"/>
      <c r="J34" s="28"/>
      <c r="K34" s="28">
        <v>1</v>
      </c>
      <c r="L34" s="28"/>
      <c r="M34" s="28">
        <f t="shared" ref="M34:M43" si="18">SUM(G34:L34)</f>
        <v>1</v>
      </c>
      <c r="N34" s="45">
        <f t="shared" ref="N34:N43" si="19">D34*E34/1000000*M34</f>
        <v>1.8</v>
      </c>
      <c r="O34" s="46"/>
      <c r="P34" s="47">
        <f t="shared" ref="P34:P44" si="20">ROUND(N34*O34,2)</f>
        <v>0</v>
      </c>
      <c r="Q34" s="57"/>
    </row>
    <row r="35" s="4" customFormat="1" ht="85" customHeight="1" outlineLevel="1" spans="1:17">
      <c r="A35" s="25">
        <v>2</v>
      </c>
      <c r="B35" s="26" t="s">
        <v>73</v>
      </c>
      <c r="C35" s="27" t="s">
        <v>42</v>
      </c>
      <c r="D35" s="28">
        <v>1900</v>
      </c>
      <c r="E35" s="28">
        <v>2100</v>
      </c>
      <c r="F35" s="26" t="s">
        <v>35</v>
      </c>
      <c r="G35" s="28"/>
      <c r="H35" s="28">
        <v>1</v>
      </c>
      <c r="I35" s="28"/>
      <c r="J35" s="28"/>
      <c r="K35" s="28"/>
      <c r="L35" s="28"/>
      <c r="M35" s="28">
        <f t="shared" si="18"/>
        <v>1</v>
      </c>
      <c r="N35" s="45">
        <f t="shared" si="19"/>
        <v>3.99</v>
      </c>
      <c r="O35" s="46"/>
      <c r="P35" s="47">
        <f t="shared" si="20"/>
        <v>0</v>
      </c>
      <c r="Q35" s="57"/>
    </row>
    <row r="36" s="4" customFormat="1" ht="85" customHeight="1" outlineLevel="1" spans="1:17">
      <c r="A36" s="25">
        <v>3</v>
      </c>
      <c r="B36" s="26" t="s">
        <v>41</v>
      </c>
      <c r="C36" s="27" t="s">
        <v>42</v>
      </c>
      <c r="D36" s="28">
        <v>2000</v>
      </c>
      <c r="E36" s="28">
        <v>2100</v>
      </c>
      <c r="F36" s="26" t="s">
        <v>35</v>
      </c>
      <c r="G36" s="28"/>
      <c r="H36" s="28">
        <v>6</v>
      </c>
      <c r="I36" s="28">
        <v>6</v>
      </c>
      <c r="J36" s="28">
        <v>4</v>
      </c>
      <c r="K36" s="28"/>
      <c r="L36" s="28"/>
      <c r="M36" s="28">
        <f t="shared" si="18"/>
        <v>16</v>
      </c>
      <c r="N36" s="45">
        <f t="shared" si="19"/>
        <v>67.2</v>
      </c>
      <c r="O36" s="46"/>
      <c r="P36" s="47">
        <f t="shared" si="20"/>
        <v>0</v>
      </c>
      <c r="Q36" s="57"/>
    </row>
    <row r="37" s="4" customFormat="1" ht="85" customHeight="1" outlineLevel="1" spans="1:17">
      <c r="A37" s="25">
        <v>4</v>
      </c>
      <c r="B37" s="26" t="s">
        <v>74</v>
      </c>
      <c r="C37" s="27" t="s">
        <v>42</v>
      </c>
      <c r="D37" s="28">
        <v>800</v>
      </c>
      <c r="E37" s="28">
        <v>1800</v>
      </c>
      <c r="F37" s="26" t="s">
        <v>35</v>
      </c>
      <c r="G37" s="28"/>
      <c r="H37" s="28">
        <v>2</v>
      </c>
      <c r="I37" s="28">
        <v>2</v>
      </c>
      <c r="J37" s="28">
        <v>2</v>
      </c>
      <c r="K37" s="28"/>
      <c r="L37" s="28"/>
      <c r="M37" s="28">
        <f t="shared" si="18"/>
        <v>6</v>
      </c>
      <c r="N37" s="45">
        <f t="shared" si="19"/>
        <v>8.64</v>
      </c>
      <c r="O37" s="46"/>
      <c r="P37" s="47">
        <f t="shared" si="20"/>
        <v>0</v>
      </c>
      <c r="Q37" s="57"/>
    </row>
    <row r="38" s="4" customFormat="1" ht="85" customHeight="1" outlineLevel="1" spans="1:17">
      <c r="A38" s="25">
        <v>5</v>
      </c>
      <c r="B38" s="26" t="s">
        <v>75</v>
      </c>
      <c r="C38" s="27" t="s">
        <v>42</v>
      </c>
      <c r="D38" s="28">
        <v>2000</v>
      </c>
      <c r="E38" s="28">
        <v>2500</v>
      </c>
      <c r="F38" s="26" t="s">
        <v>35</v>
      </c>
      <c r="G38" s="28"/>
      <c r="H38" s="28"/>
      <c r="I38" s="28"/>
      <c r="J38" s="28">
        <v>2</v>
      </c>
      <c r="K38" s="28"/>
      <c r="L38" s="28"/>
      <c r="M38" s="28">
        <f t="shared" si="18"/>
        <v>2</v>
      </c>
      <c r="N38" s="45">
        <f t="shared" si="19"/>
        <v>10</v>
      </c>
      <c r="O38" s="46"/>
      <c r="P38" s="47">
        <f t="shared" si="20"/>
        <v>0</v>
      </c>
      <c r="Q38" s="57"/>
    </row>
    <row r="39" s="5" customFormat="1" ht="85" customHeight="1" outlineLevel="1" spans="1:18">
      <c r="A39" s="25">
        <v>6</v>
      </c>
      <c r="B39" s="26" t="s">
        <v>43</v>
      </c>
      <c r="C39" s="27" t="s">
        <v>44</v>
      </c>
      <c r="D39" s="28">
        <v>600</v>
      </c>
      <c r="E39" s="28">
        <v>1800</v>
      </c>
      <c r="F39" s="26" t="s">
        <v>35</v>
      </c>
      <c r="G39" s="28"/>
      <c r="H39" s="28"/>
      <c r="I39" s="28">
        <v>1</v>
      </c>
      <c r="J39" s="28">
        <v>1</v>
      </c>
      <c r="K39" s="28"/>
      <c r="L39" s="28"/>
      <c r="M39" s="28">
        <f t="shared" si="18"/>
        <v>2</v>
      </c>
      <c r="N39" s="45">
        <f t="shared" si="19"/>
        <v>2.16</v>
      </c>
      <c r="O39" s="46"/>
      <c r="P39" s="47">
        <f t="shared" si="20"/>
        <v>0</v>
      </c>
      <c r="Q39" s="57"/>
      <c r="R39" s="4"/>
    </row>
    <row r="40" s="4" customFormat="1" ht="85" customHeight="1" outlineLevel="1" spans="1:17">
      <c r="A40" s="25">
        <v>7</v>
      </c>
      <c r="B40" s="26" t="s">
        <v>46</v>
      </c>
      <c r="C40" s="27" t="s">
        <v>44</v>
      </c>
      <c r="D40" s="28">
        <v>800</v>
      </c>
      <c r="E40" s="28">
        <v>1800</v>
      </c>
      <c r="F40" s="26" t="s">
        <v>35</v>
      </c>
      <c r="G40" s="28"/>
      <c r="H40" s="28"/>
      <c r="I40" s="28"/>
      <c r="J40" s="28"/>
      <c r="K40" s="28">
        <v>1</v>
      </c>
      <c r="L40" s="28"/>
      <c r="M40" s="28">
        <f t="shared" si="18"/>
        <v>1</v>
      </c>
      <c r="N40" s="45">
        <f t="shared" si="19"/>
        <v>1.44</v>
      </c>
      <c r="O40" s="46"/>
      <c r="P40" s="47">
        <f t="shared" si="20"/>
        <v>0</v>
      </c>
      <c r="Q40" s="57"/>
    </row>
    <row r="41" s="4" customFormat="1" ht="85" customHeight="1" outlineLevel="1" spans="1:17">
      <c r="A41" s="25">
        <v>8</v>
      </c>
      <c r="B41" s="26" t="s">
        <v>76</v>
      </c>
      <c r="C41" s="27" t="s">
        <v>53</v>
      </c>
      <c r="D41" s="28">
        <v>1900</v>
      </c>
      <c r="E41" s="28">
        <v>800</v>
      </c>
      <c r="F41" s="26" t="s">
        <v>35</v>
      </c>
      <c r="G41" s="28"/>
      <c r="H41" s="28">
        <v>2</v>
      </c>
      <c r="I41" s="28"/>
      <c r="J41" s="28"/>
      <c r="K41" s="28"/>
      <c r="L41" s="28"/>
      <c r="M41" s="28">
        <f t="shared" ref="M41:M44" si="21">SUM(G41:L41)</f>
        <v>2</v>
      </c>
      <c r="N41" s="45">
        <f t="shared" ref="N41:N44" si="22">D41*E41/1000000*M41</f>
        <v>3.04</v>
      </c>
      <c r="O41" s="46"/>
      <c r="P41" s="47">
        <f t="shared" si="20"/>
        <v>0</v>
      </c>
      <c r="Q41" s="57"/>
    </row>
    <row r="42" s="4" customFormat="1" ht="85" customHeight="1" outlineLevel="1" spans="1:17">
      <c r="A42" s="25">
        <v>9</v>
      </c>
      <c r="B42" s="26" t="s">
        <v>55</v>
      </c>
      <c r="C42" s="27" t="s">
        <v>56</v>
      </c>
      <c r="D42" s="28">
        <v>2000</v>
      </c>
      <c r="E42" s="28">
        <v>1200</v>
      </c>
      <c r="F42" s="26" t="s">
        <v>35</v>
      </c>
      <c r="G42" s="28"/>
      <c r="H42" s="28"/>
      <c r="I42" s="28">
        <v>2</v>
      </c>
      <c r="J42" s="28">
        <v>2</v>
      </c>
      <c r="K42" s="28"/>
      <c r="L42" s="28"/>
      <c r="M42" s="28">
        <f t="shared" si="21"/>
        <v>4</v>
      </c>
      <c r="N42" s="45">
        <f t="shared" si="22"/>
        <v>9.6</v>
      </c>
      <c r="O42" s="46"/>
      <c r="P42" s="47">
        <f t="shared" si="20"/>
        <v>0</v>
      </c>
      <c r="Q42" s="57"/>
    </row>
    <row r="43" s="4" customFormat="1" ht="85" customHeight="1" outlineLevel="1" spans="1:17">
      <c r="A43" s="25">
        <v>10</v>
      </c>
      <c r="B43" s="26" t="s">
        <v>57</v>
      </c>
      <c r="C43" s="27" t="s">
        <v>58</v>
      </c>
      <c r="D43" s="28">
        <v>1000</v>
      </c>
      <c r="E43" s="28">
        <v>1000</v>
      </c>
      <c r="F43" s="26" t="s">
        <v>59</v>
      </c>
      <c r="G43" s="28"/>
      <c r="H43" s="28"/>
      <c r="I43" s="28">
        <v>4</v>
      </c>
      <c r="J43" s="28">
        <v>4</v>
      </c>
      <c r="K43" s="28"/>
      <c r="L43" s="28"/>
      <c r="M43" s="28">
        <f t="shared" si="21"/>
        <v>8</v>
      </c>
      <c r="N43" s="45">
        <f t="shared" si="22"/>
        <v>8</v>
      </c>
      <c r="O43" s="46"/>
      <c r="P43" s="47">
        <f t="shared" si="20"/>
        <v>0</v>
      </c>
      <c r="Q43" s="57"/>
    </row>
    <row r="44" s="4" customFormat="1" ht="85" customHeight="1" outlineLevel="1" spans="1:17">
      <c r="A44" s="25">
        <v>8</v>
      </c>
      <c r="B44" s="26" t="s">
        <v>60</v>
      </c>
      <c r="C44" s="27" t="s">
        <v>61</v>
      </c>
      <c r="D44" s="28">
        <v>1000</v>
      </c>
      <c r="E44" s="28">
        <v>1000</v>
      </c>
      <c r="F44" s="26" t="s">
        <v>59</v>
      </c>
      <c r="G44" s="28"/>
      <c r="H44" s="28"/>
      <c r="I44" s="28"/>
      <c r="J44" s="28">
        <v>1</v>
      </c>
      <c r="K44" s="28"/>
      <c r="L44" s="28"/>
      <c r="M44" s="28">
        <f t="shared" si="21"/>
        <v>1</v>
      </c>
      <c r="N44" s="45">
        <f t="shared" si="22"/>
        <v>1</v>
      </c>
      <c r="O44" s="46"/>
      <c r="P44" s="47">
        <f t="shared" si="20"/>
        <v>0</v>
      </c>
      <c r="Q44" s="57" t="s">
        <v>62</v>
      </c>
    </row>
    <row r="45" s="3" customFormat="1" ht="21" customHeight="1" spans="1:17">
      <c r="A45" s="17" t="s">
        <v>77</v>
      </c>
      <c r="B45" s="18" t="s">
        <v>78</v>
      </c>
      <c r="C45" s="17"/>
      <c r="D45" s="23"/>
      <c r="E45" s="23"/>
      <c r="F45" s="20"/>
      <c r="G45" s="23"/>
      <c r="H45" s="23">
        <f>SUM(H46:H55)</f>
        <v>23</v>
      </c>
      <c r="I45" s="23">
        <f t="shared" ref="H45:N45" si="23">SUM(I46:I55)</f>
        <v>16</v>
      </c>
      <c r="J45" s="23">
        <f t="shared" si="23"/>
        <v>16</v>
      </c>
      <c r="K45" s="23">
        <f t="shared" si="23"/>
        <v>7</v>
      </c>
      <c r="L45" s="23">
        <f t="shared" si="23"/>
        <v>4</v>
      </c>
      <c r="M45" s="19">
        <f t="shared" si="23"/>
        <v>66</v>
      </c>
      <c r="N45" s="43">
        <f t="shared" si="23"/>
        <v>187.98</v>
      </c>
      <c r="O45" s="51"/>
      <c r="P45" s="43">
        <f>SUM(P46:P55)</f>
        <v>0</v>
      </c>
      <c r="Q45" s="56"/>
    </row>
    <row r="46" s="4" customFormat="1" ht="85" customHeight="1" outlineLevel="1" spans="1:17">
      <c r="A46" s="25">
        <v>1</v>
      </c>
      <c r="B46" s="26" t="s">
        <v>36</v>
      </c>
      <c r="C46" s="27" t="s">
        <v>34</v>
      </c>
      <c r="D46" s="28">
        <v>1200</v>
      </c>
      <c r="E46" s="28">
        <v>1800</v>
      </c>
      <c r="F46" s="26" t="s">
        <v>35</v>
      </c>
      <c r="G46" s="28"/>
      <c r="H46" s="28"/>
      <c r="I46" s="28"/>
      <c r="J46" s="28"/>
      <c r="K46" s="28"/>
      <c r="L46" s="28">
        <v>3</v>
      </c>
      <c r="M46" s="28">
        <f t="shared" ref="M46:M55" si="24">SUM(G46:L46)</f>
        <v>3</v>
      </c>
      <c r="N46" s="45">
        <f t="shared" ref="N46:N55" si="25">D46*E46/1000000*M46</f>
        <v>6.48</v>
      </c>
      <c r="O46" s="46"/>
      <c r="P46" s="47">
        <f t="shared" ref="P46:P55" si="26">ROUND(N46*O46,2)</f>
        <v>0</v>
      </c>
      <c r="Q46" s="57"/>
    </row>
    <row r="47" s="4" customFormat="1" ht="85" customHeight="1" outlineLevel="1" spans="1:17">
      <c r="A47" s="25">
        <v>2</v>
      </c>
      <c r="B47" s="26" t="s">
        <v>79</v>
      </c>
      <c r="C47" s="27" t="s">
        <v>34</v>
      </c>
      <c r="D47" s="28">
        <v>1500</v>
      </c>
      <c r="E47" s="28">
        <v>2100</v>
      </c>
      <c r="F47" s="26" t="s">
        <v>35</v>
      </c>
      <c r="G47" s="28"/>
      <c r="H47" s="28">
        <v>3</v>
      </c>
      <c r="I47" s="28"/>
      <c r="J47" s="28"/>
      <c r="K47" s="28"/>
      <c r="L47" s="28"/>
      <c r="M47" s="28">
        <f t="shared" si="24"/>
        <v>3</v>
      </c>
      <c r="N47" s="45">
        <f t="shared" si="25"/>
        <v>9.45</v>
      </c>
      <c r="O47" s="46"/>
      <c r="P47" s="47">
        <f t="shared" si="26"/>
        <v>0</v>
      </c>
      <c r="Q47" s="57"/>
    </row>
    <row r="48" s="4" customFormat="1" ht="85" customHeight="1" outlineLevel="1" spans="1:17">
      <c r="A48" s="25">
        <v>3</v>
      </c>
      <c r="B48" s="26" t="s">
        <v>80</v>
      </c>
      <c r="C48" s="27" t="s">
        <v>34</v>
      </c>
      <c r="D48" s="28">
        <v>1500</v>
      </c>
      <c r="E48" s="28">
        <v>2100</v>
      </c>
      <c r="F48" s="26" t="s">
        <v>35</v>
      </c>
      <c r="G48" s="28"/>
      <c r="H48" s="28">
        <v>1</v>
      </c>
      <c r="I48" s="28"/>
      <c r="J48" s="28"/>
      <c r="K48" s="28"/>
      <c r="L48" s="28"/>
      <c r="M48" s="28">
        <f t="shared" si="24"/>
        <v>1</v>
      </c>
      <c r="N48" s="45">
        <f t="shared" si="25"/>
        <v>3.15</v>
      </c>
      <c r="O48" s="46"/>
      <c r="P48" s="47">
        <f t="shared" si="26"/>
        <v>0</v>
      </c>
      <c r="Q48" s="57"/>
    </row>
    <row r="49" s="4" customFormat="1" ht="85" customHeight="1" outlineLevel="1" spans="1:17">
      <c r="A49" s="25">
        <v>4</v>
      </c>
      <c r="B49" s="26" t="s">
        <v>81</v>
      </c>
      <c r="C49" s="27" t="s">
        <v>34</v>
      </c>
      <c r="D49" s="28">
        <v>1500</v>
      </c>
      <c r="E49" s="28">
        <v>2700</v>
      </c>
      <c r="F49" s="26" t="s">
        <v>35</v>
      </c>
      <c r="G49" s="28"/>
      <c r="H49" s="28">
        <v>2</v>
      </c>
      <c r="I49" s="28"/>
      <c r="J49" s="28"/>
      <c r="K49" s="28"/>
      <c r="L49" s="28"/>
      <c r="M49" s="28">
        <f t="shared" si="24"/>
        <v>2</v>
      </c>
      <c r="N49" s="45">
        <f t="shared" si="25"/>
        <v>8.1</v>
      </c>
      <c r="O49" s="46"/>
      <c r="P49" s="47">
        <f t="shared" si="26"/>
        <v>0</v>
      </c>
      <c r="Q49" s="57"/>
    </row>
    <row r="50" s="4" customFormat="1" ht="85" customHeight="1" outlineLevel="1" spans="1:17">
      <c r="A50" s="25">
        <v>5</v>
      </c>
      <c r="B50" s="26" t="s">
        <v>82</v>
      </c>
      <c r="C50" s="27" t="s">
        <v>34</v>
      </c>
      <c r="D50" s="28">
        <v>1800</v>
      </c>
      <c r="E50" s="28">
        <v>2100</v>
      </c>
      <c r="F50" s="26" t="s">
        <v>35</v>
      </c>
      <c r="G50" s="28"/>
      <c r="H50" s="28">
        <v>1</v>
      </c>
      <c r="I50" s="28"/>
      <c r="J50" s="28"/>
      <c r="K50" s="28"/>
      <c r="L50" s="28"/>
      <c r="M50" s="28">
        <f t="shared" si="24"/>
        <v>1</v>
      </c>
      <c r="N50" s="45">
        <f t="shared" si="25"/>
        <v>3.78</v>
      </c>
      <c r="O50" s="46"/>
      <c r="P50" s="47">
        <f t="shared" si="26"/>
        <v>0</v>
      </c>
      <c r="Q50" s="57"/>
    </row>
    <row r="51" s="4" customFormat="1" ht="85" customHeight="1" outlineLevel="1" spans="1:17">
      <c r="A51" s="25">
        <v>6</v>
      </c>
      <c r="B51" s="26" t="s">
        <v>39</v>
      </c>
      <c r="C51" s="27" t="s">
        <v>42</v>
      </c>
      <c r="D51" s="28">
        <v>1500</v>
      </c>
      <c r="E51" s="28">
        <v>2100</v>
      </c>
      <c r="F51" s="26" t="s">
        <v>35</v>
      </c>
      <c r="G51" s="28"/>
      <c r="H51" s="28">
        <v>6</v>
      </c>
      <c r="I51" s="28">
        <v>4</v>
      </c>
      <c r="J51" s="28"/>
      <c r="K51" s="28"/>
      <c r="L51" s="28"/>
      <c r="M51" s="28">
        <f t="shared" si="24"/>
        <v>10</v>
      </c>
      <c r="N51" s="45">
        <f t="shared" si="25"/>
        <v>31.5</v>
      </c>
      <c r="O51" s="46"/>
      <c r="P51" s="47">
        <f t="shared" si="26"/>
        <v>0</v>
      </c>
      <c r="Q51" s="57"/>
    </row>
    <row r="52" s="4" customFormat="1" ht="85" customHeight="1" outlineLevel="1" spans="1:17">
      <c r="A52" s="25">
        <v>7</v>
      </c>
      <c r="B52" s="26" t="s">
        <v>74</v>
      </c>
      <c r="C52" s="27" t="s">
        <v>38</v>
      </c>
      <c r="D52" s="28">
        <v>800</v>
      </c>
      <c r="E52" s="28">
        <v>1800</v>
      </c>
      <c r="F52" s="26" t="s">
        <v>35</v>
      </c>
      <c r="G52" s="28"/>
      <c r="H52" s="28">
        <v>1</v>
      </c>
      <c r="I52" s="28"/>
      <c r="J52" s="28"/>
      <c r="K52" s="28"/>
      <c r="L52" s="28"/>
      <c r="M52" s="28">
        <f t="shared" si="24"/>
        <v>1</v>
      </c>
      <c r="N52" s="45">
        <f t="shared" si="25"/>
        <v>1.44</v>
      </c>
      <c r="O52" s="46"/>
      <c r="P52" s="47">
        <f t="shared" si="26"/>
        <v>0</v>
      </c>
      <c r="Q52" s="57"/>
    </row>
    <row r="53" s="4" customFormat="1" ht="85" customHeight="1" outlineLevel="1" spans="1:18">
      <c r="A53" s="25">
        <v>8</v>
      </c>
      <c r="B53" s="26" t="s">
        <v>41</v>
      </c>
      <c r="C53" s="27" t="s">
        <v>42</v>
      </c>
      <c r="D53" s="28">
        <v>2000</v>
      </c>
      <c r="E53" s="28">
        <v>2100</v>
      </c>
      <c r="F53" s="26" t="s">
        <v>35</v>
      </c>
      <c r="G53" s="28"/>
      <c r="H53" s="28">
        <v>6</v>
      </c>
      <c r="I53" s="28">
        <v>6</v>
      </c>
      <c r="J53" s="28">
        <v>8</v>
      </c>
      <c r="K53" s="28">
        <v>2</v>
      </c>
      <c r="L53" s="28"/>
      <c r="M53" s="36">
        <f t="shared" si="24"/>
        <v>22</v>
      </c>
      <c r="N53" s="45">
        <f t="shared" si="25"/>
        <v>92.4</v>
      </c>
      <c r="O53" s="46"/>
      <c r="P53" s="47">
        <f t="shared" si="26"/>
        <v>0</v>
      </c>
      <c r="Q53" s="57"/>
      <c r="R53" s="4" t="s">
        <v>41</v>
      </c>
    </row>
    <row r="54" s="4" customFormat="1" ht="85" customHeight="1" outlineLevel="1" spans="1:17">
      <c r="A54" s="25">
        <v>9</v>
      </c>
      <c r="B54" s="26" t="s">
        <v>46</v>
      </c>
      <c r="C54" s="27" t="s">
        <v>44</v>
      </c>
      <c r="D54" s="28">
        <v>800</v>
      </c>
      <c r="E54" s="28">
        <v>1800</v>
      </c>
      <c r="F54" s="26" t="s">
        <v>35</v>
      </c>
      <c r="G54" s="28"/>
      <c r="H54" s="28">
        <v>3</v>
      </c>
      <c r="I54" s="28">
        <v>5</v>
      </c>
      <c r="J54" s="28">
        <v>6</v>
      </c>
      <c r="K54" s="28">
        <v>4</v>
      </c>
      <c r="L54" s="28">
        <v>1</v>
      </c>
      <c r="M54" s="28">
        <f t="shared" si="24"/>
        <v>19</v>
      </c>
      <c r="N54" s="45">
        <f t="shared" si="25"/>
        <v>27.36</v>
      </c>
      <c r="O54" s="46"/>
      <c r="P54" s="47">
        <f t="shared" si="26"/>
        <v>0</v>
      </c>
      <c r="Q54" s="57"/>
    </row>
    <row r="55" s="4" customFormat="1" ht="85" customHeight="1" outlineLevel="1" spans="1:17">
      <c r="A55" s="25">
        <v>10</v>
      </c>
      <c r="B55" s="26" t="s">
        <v>43</v>
      </c>
      <c r="C55" s="27" t="s">
        <v>44</v>
      </c>
      <c r="D55" s="28">
        <v>600</v>
      </c>
      <c r="E55" s="28">
        <v>1800</v>
      </c>
      <c r="F55" s="26" t="s">
        <v>35</v>
      </c>
      <c r="G55" s="28"/>
      <c r="H55" s="28"/>
      <c r="I55" s="28">
        <v>1</v>
      </c>
      <c r="J55" s="28">
        <v>2</v>
      </c>
      <c r="K55" s="28">
        <v>1</v>
      </c>
      <c r="L55" s="54"/>
      <c r="M55" s="28">
        <f t="shared" si="24"/>
        <v>4</v>
      </c>
      <c r="N55" s="45">
        <f t="shared" si="25"/>
        <v>4.32</v>
      </c>
      <c r="O55" s="46"/>
      <c r="P55" s="47">
        <f t="shared" si="26"/>
        <v>0</v>
      </c>
      <c r="Q55" s="57"/>
    </row>
    <row r="56" s="3" customFormat="1" ht="22" customHeight="1" spans="1:17">
      <c r="A56" s="17" t="s">
        <v>83</v>
      </c>
      <c r="B56" s="18" t="s">
        <v>84</v>
      </c>
      <c r="C56" s="17"/>
      <c r="D56" s="23"/>
      <c r="E56" s="23"/>
      <c r="F56" s="20"/>
      <c r="G56" s="23"/>
      <c r="H56" s="23">
        <f>SUM(H57:H66)</f>
        <v>21</v>
      </c>
      <c r="I56" s="23">
        <f>SUM(I57:I66)</f>
        <v>12</v>
      </c>
      <c r="J56" s="23">
        <f>SUM(J57:J66)</f>
        <v>11</v>
      </c>
      <c r="K56" s="23">
        <f>SUM(K57:K66)</f>
        <v>8</v>
      </c>
      <c r="L56" s="23">
        <f>SUM(L57:L66)</f>
        <v>4</v>
      </c>
      <c r="M56" s="19">
        <f t="shared" ref="M56:P56" si="27">SUM(M57:M66)</f>
        <v>56</v>
      </c>
      <c r="N56" s="43">
        <f t="shared" si="27"/>
        <v>128.58</v>
      </c>
      <c r="O56" s="51"/>
      <c r="P56" s="43">
        <f>SUM(P57:P66)</f>
        <v>0</v>
      </c>
      <c r="Q56" s="56"/>
    </row>
    <row r="57" s="4" customFormat="1" ht="85" customHeight="1" outlineLevel="1" spans="1:17">
      <c r="A57" s="25">
        <v>1</v>
      </c>
      <c r="B57" s="26" t="s">
        <v>36</v>
      </c>
      <c r="C57" s="27" t="s">
        <v>34</v>
      </c>
      <c r="D57" s="28">
        <v>1200</v>
      </c>
      <c r="E57" s="28">
        <v>1800</v>
      </c>
      <c r="F57" s="26" t="s">
        <v>35</v>
      </c>
      <c r="G57" s="28"/>
      <c r="H57" s="28"/>
      <c r="I57" s="28"/>
      <c r="J57" s="28"/>
      <c r="K57" s="28"/>
      <c r="L57" s="28">
        <v>2</v>
      </c>
      <c r="M57" s="28">
        <f t="shared" ref="M57:M66" si="28">SUM(G57:L57)</f>
        <v>2</v>
      </c>
      <c r="N57" s="45">
        <f t="shared" ref="N57:N66" si="29">D57*E57/1000000*M57</f>
        <v>4.32</v>
      </c>
      <c r="O57" s="46"/>
      <c r="P57" s="47">
        <f t="shared" ref="P57:P66" si="30">ROUND(N57*O57,2)</f>
        <v>0</v>
      </c>
      <c r="Q57" s="57"/>
    </row>
    <row r="58" s="4" customFormat="1" ht="85" customHeight="1" outlineLevel="1" spans="1:17">
      <c r="A58" s="25">
        <v>2</v>
      </c>
      <c r="B58" s="26" t="s">
        <v>85</v>
      </c>
      <c r="C58" s="27" t="s">
        <v>42</v>
      </c>
      <c r="D58" s="28">
        <v>1400</v>
      </c>
      <c r="E58" s="28">
        <v>2100</v>
      </c>
      <c r="F58" s="26" t="s">
        <v>35</v>
      </c>
      <c r="G58" s="28"/>
      <c r="H58" s="28">
        <v>4</v>
      </c>
      <c r="I58" s="28"/>
      <c r="J58" s="28"/>
      <c r="K58" s="28"/>
      <c r="L58" s="28"/>
      <c r="M58" s="28">
        <f t="shared" si="28"/>
        <v>4</v>
      </c>
      <c r="N58" s="45">
        <f t="shared" si="29"/>
        <v>11.76</v>
      </c>
      <c r="O58" s="46"/>
      <c r="P58" s="47">
        <f t="shared" si="30"/>
        <v>0</v>
      </c>
      <c r="Q58" s="57"/>
    </row>
    <row r="59" s="4" customFormat="1" ht="85" customHeight="1" outlineLevel="1" spans="1:17">
      <c r="A59" s="25">
        <v>3</v>
      </c>
      <c r="B59" s="26" t="s">
        <v>39</v>
      </c>
      <c r="C59" s="27" t="s">
        <v>42</v>
      </c>
      <c r="D59" s="28">
        <v>1500</v>
      </c>
      <c r="E59" s="28">
        <v>2100</v>
      </c>
      <c r="F59" s="26" t="s">
        <v>35</v>
      </c>
      <c r="G59" s="28"/>
      <c r="H59" s="28">
        <v>1</v>
      </c>
      <c r="I59" s="28">
        <v>2</v>
      </c>
      <c r="J59" s="28"/>
      <c r="K59" s="28"/>
      <c r="L59" s="28"/>
      <c r="M59" s="28">
        <f t="shared" si="28"/>
        <v>3</v>
      </c>
      <c r="N59" s="45">
        <f t="shared" si="29"/>
        <v>9.45</v>
      </c>
      <c r="O59" s="46"/>
      <c r="P59" s="47">
        <f t="shared" si="30"/>
        <v>0</v>
      </c>
      <c r="Q59" s="57"/>
    </row>
    <row r="60" s="4" customFormat="1" ht="85" customHeight="1" outlineLevel="1" spans="1:17">
      <c r="A60" s="25">
        <v>4</v>
      </c>
      <c r="B60" s="26" t="s">
        <v>41</v>
      </c>
      <c r="C60" s="27" t="s">
        <v>42</v>
      </c>
      <c r="D60" s="28">
        <v>2000</v>
      </c>
      <c r="E60" s="28">
        <v>1800</v>
      </c>
      <c r="F60" s="26" t="s">
        <v>35</v>
      </c>
      <c r="G60" s="28"/>
      <c r="H60" s="28">
        <v>5</v>
      </c>
      <c r="I60" s="28">
        <v>5</v>
      </c>
      <c r="J60" s="28">
        <v>6</v>
      </c>
      <c r="K60" s="28">
        <v>2</v>
      </c>
      <c r="L60" s="28"/>
      <c r="M60" s="28">
        <f t="shared" si="28"/>
        <v>18</v>
      </c>
      <c r="N60" s="45">
        <f t="shared" si="29"/>
        <v>64.8</v>
      </c>
      <c r="O60" s="46"/>
      <c r="P60" s="47">
        <f t="shared" si="30"/>
        <v>0</v>
      </c>
      <c r="Q60" s="57"/>
    </row>
    <row r="61" s="4" customFormat="1" ht="85" customHeight="1" outlineLevel="1" spans="1:17">
      <c r="A61" s="25">
        <v>5</v>
      </c>
      <c r="B61" s="26" t="s">
        <v>43</v>
      </c>
      <c r="C61" s="27" t="s">
        <v>44</v>
      </c>
      <c r="D61" s="28">
        <v>600</v>
      </c>
      <c r="E61" s="28">
        <v>1800</v>
      </c>
      <c r="F61" s="26" t="s">
        <v>35</v>
      </c>
      <c r="G61" s="28"/>
      <c r="H61" s="28">
        <v>1</v>
      </c>
      <c r="I61" s="28">
        <v>2</v>
      </c>
      <c r="J61" s="28">
        <v>3</v>
      </c>
      <c r="K61" s="28">
        <v>2</v>
      </c>
      <c r="L61" s="28">
        <v>2</v>
      </c>
      <c r="M61" s="28">
        <f t="shared" si="28"/>
        <v>10</v>
      </c>
      <c r="N61" s="45">
        <f t="shared" si="29"/>
        <v>10.8</v>
      </c>
      <c r="O61" s="46"/>
      <c r="P61" s="47">
        <f t="shared" si="30"/>
        <v>0</v>
      </c>
      <c r="Q61" s="57"/>
    </row>
    <row r="62" s="4" customFormat="1" ht="85" customHeight="1" outlineLevel="1" spans="1:17">
      <c r="A62" s="25">
        <v>6</v>
      </c>
      <c r="B62" s="26" t="s">
        <v>46</v>
      </c>
      <c r="C62" s="27" t="s">
        <v>44</v>
      </c>
      <c r="D62" s="28">
        <v>800</v>
      </c>
      <c r="E62" s="28">
        <v>1800</v>
      </c>
      <c r="F62" s="26" t="s">
        <v>35</v>
      </c>
      <c r="G62" s="28"/>
      <c r="H62" s="28">
        <v>3</v>
      </c>
      <c r="I62" s="28">
        <v>3</v>
      </c>
      <c r="J62" s="28">
        <v>2</v>
      </c>
      <c r="K62" s="28">
        <v>4</v>
      </c>
      <c r="L62" s="28"/>
      <c r="M62" s="28">
        <f t="shared" si="28"/>
        <v>12</v>
      </c>
      <c r="N62" s="45">
        <f t="shared" si="29"/>
        <v>17.28</v>
      </c>
      <c r="O62" s="46"/>
      <c r="P62" s="47">
        <f t="shared" si="30"/>
        <v>0</v>
      </c>
      <c r="Q62" s="57"/>
    </row>
    <row r="63" s="4" customFormat="1" ht="85" customHeight="1" outlineLevel="1" spans="1:17">
      <c r="A63" s="25">
        <v>7</v>
      </c>
      <c r="B63" s="26" t="s">
        <v>86</v>
      </c>
      <c r="C63" s="27" t="s">
        <v>87</v>
      </c>
      <c r="D63" s="28">
        <v>1400</v>
      </c>
      <c r="E63" s="28">
        <v>1100</v>
      </c>
      <c r="F63" s="26" t="s">
        <v>35</v>
      </c>
      <c r="G63" s="28"/>
      <c r="H63" s="28">
        <v>2</v>
      </c>
      <c r="I63" s="28"/>
      <c r="J63" s="28"/>
      <c r="K63" s="28"/>
      <c r="L63" s="28"/>
      <c r="M63" s="28">
        <f t="shared" si="28"/>
        <v>2</v>
      </c>
      <c r="N63" s="45">
        <f t="shared" si="29"/>
        <v>3.08</v>
      </c>
      <c r="O63" s="46"/>
      <c r="P63" s="47">
        <f t="shared" si="30"/>
        <v>0</v>
      </c>
      <c r="Q63" s="57"/>
    </row>
    <row r="64" s="4" customFormat="1" ht="85" customHeight="1" outlineLevel="1" spans="1:17">
      <c r="A64" s="25">
        <v>8</v>
      </c>
      <c r="B64" s="26" t="s">
        <v>88</v>
      </c>
      <c r="C64" s="27" t="s">
        <v>53</v>
      </c>
      <c r="D64" s="28">
        <v>1500</v>
      </c>
      <c r="E64" s="28">
        <v>1100</v>
      </c>
      <c r="F64" s="26" t="s">
        <v>35</v>
      </c>
      <c r="G64" s="28"/>
      <c r="H64" s="28">
        <v>1</v>
      </c>
      <c r="I64" s="28"/>
      <c r="J64" s="28"/>
      <c r="K64" s="28"/>
      <c r="L64" s="28"/>
      <c r="M64" s="28">
        <f t="shared" si="28"/>
        <v>1</v>
      </c>
      <c r="N64" s="45">
        <f t="shared" si="29"/>
        <v>1.65</v>
      </c>
      <c r="O64" s="46"/>
      <c r="P64" s="47">
        <f t="shared" si="30"/>
        <v>0</v>
      </c>
      <c r="Q64" s="57"/>
    </row>
    <row r="65" s="4" customFormat="1" ht="85" customHeight="1" outlineLevel="1" spans="1:17">
      <c r="A65" s="25">
        <v>9</v>
      </c>
      <c r="B65" s="26" t="s">
        <v>89</v>
      </c>
      <c r="C65" s="27" t="s">
        <v>53</v>
      </c>
      <c r="D65" s="28">
        <v>1400</v>
      </c>
      <c r="E65" s="28">
        <v>800</v>
      </c>
      <c r="F65" s="26" t="s">
        <v>35</v>
      </c>
      <c r="G65" s="28"/>
      <c r="H65" s="28">
        <v>2</v>
      </c>
      <c r="I65" s="28"/>
      <c r="J65" s="28"/>
      <c r="K65" s="28"/>
      <c r="L65" s="28"/>
      <c r="M65" s="28">
        <f t="shared" si="28"/>
        <v>2</v>
      </c>
      <c r="N65" s="45">
        <f t="shared" si="29"/>
        <v>2.24</v>
      </c>
      <c r="O65" s="46"/>
      <c r="P65" s="47">
        <f t="shared" si="30"/>
        <v>0</v>
      </c>
      <c r="Q65" s="57"/>
    </row>
    <row r="66" s="4" customFormat="1" ht="104" customHeight="1" outlineLevel="1" spans="1:17">
      <c r="A66" s="25">
        <v>10</v>
      </c>
      <c r="B66" s="26" t="s">
        <v>90</v>
      </c>
      <c r="C66" s="27" t="s">
        <v>53</v>
      </c>
      <c r="D66" s="28">
        <v>2000</v>
      </c>
      <c r="E66" s="28">
        <v>800</v>
      </c>
      <c r="F66" s="26" t="s">
        <v>35</v>
      </c>
      <c r="G66" s="28"/>
      <c r="H66" s="28">
        <v>2</v>
      </c>
      <c r="I66" s="28"/>
      <c r="J66" s="28"/>
      <c r="K66" s="28"/>
      <c r="L66" s="28"/>
      <c r="M66" s="28">
        <f t="shared" si="28"/>
        <v>2</v>
      </c>
      <c r="N66" s="45">
        <f t="shared" si="29"/>
        <v>3.2</v>
      </c>
      <c r="O66" s="46"/>
      <c r="P66" s="47">
        <f t="shared" si="30"/>
        <v>0</v>
      </c>
      <c r="Q66" s="57"/>
    </row>
    <row r="67" s="3" customFormat="1" ht="21" customHeight="1" spans="1:17">
      <c r="A67" s="17" t="s">
        <v>91</v>
      </c>
      <c r="B67" s="18" t="s">
        <v>92</v>
      </c>
      <c r="C67" s="17"/>
      <c r="D67" s="23"/>
      <c r="E67" s="23"/>
      <c r="F67" s="20"/>
      <c r="G67" s="23">
        <f>SUM(G68:G92)</f>
        <v>112</v>
      </c>
      <c r="H67" s="23"/>
      <c r="I67" s="23"/>
      <c r="J67" s="23"/>
      <c r="K67" s="23"/>
      <c r="L67" s="23"/>
      <c r="M67" s="19">
        <f>SUM(M68:M92)</f>
        <v>112</v>
      </c>
      <c r="N67" s="43">
        <f>SUM(N68:N92)</f>
        <v>495.24</v>
      </c>
      <c r="O67" s="51"/>
      <c r="P67" s="43">
        <f>SUM(P68:P92)</f>
        <v>0</v>
      </c>
      <c r="Q67" s="56"/>
    </row>
    <row r="68" s="4" customFormat="1" ht="87" customHeight="1" outlineLevel="1" spans="1:17">
      <c r="A68" s="25">
        <v>1</v>
      </c>
      <c r="B68" s="26" t="s">
        <v>93</v>
      </c>
      <c r="C68" s="27" t="s">
        <v>72</v>
      </c>
      <c r="D68" s="28">
        <v>800</v>
      </c>
      <c r="E68" s="28">
        <v>1800</v>
      </c>
      <c r="F68" s="26" t="s">
        <v>35</v>
      </c>
      <c r="G68" s="28">
        <v>1</v>
      </c>
      <c r="H68" s="28"/>
      <c r="I68" s="28"/>
      <c r="J68" s="28"/>
      <c r="K68" s="28"/>
      <c r="L68" s="28"/>
      <c r="M68" s="28">
        <f t="shared" ref="M68:M92" si="31">SUM(G68:L68)</f>
        <v>1</v>
      </c>
      <c r="N68" s="45">
        <f t="shared" ref="N68:N92" si="32">D68*E68/1000000*M68</f>
        <v>1.44</v>
      </c>
      <c r="O68" s="46"/>
      <c r="P68" s="47">
        <f t="shared" ref="P68:P92" si="33">ROUND(N68*O68,2)</f>
        <v>0</v>
      </c>
      <c r="Q68" s="57"/>
    </row>
    <row r="69" s="4" customFormat="1" ht="87" customHeight="1" outlineLevel="1" spans="1:17">
      <c r="A69" s="25">
        <v>2</v>
      </c>
      <c r="B69" s="26" t="s">
        <v>94</v>
      </c>
      <c r="C69" s="27" t="s">
        <v>72</v>
      </c>
      <c r="D69" s="28">
        <v>1100</v>
      </c>
      <c r="E69" s="28">
        <v>2100</v>
      </c>
      <c r="F69" s="26" t="s">
        <v>35</v>
      </c>
      <c r="G69" s="28">
        <v>6</v>
      </c>
      <c r="H69" s="28"/>
      <c r="I69" s="28"/>
      <c r="J69" s="28"/>
      <c r="K69" s="28"/>
      <c r="L69" s="28"/>
      <c r="M69" s="28">
        <f t="shared" si="31"/>
        <v>6</v>
      </c>
      <c r="N69" s="45">
        <f t="shared" si="32"/>
        <v>13.86</v>
      </c>
      <c r="O69" s="46"/>
      <c r="P69" s="47">
        <f t="shared" si="33"/>
        <v>0</v>
      </c>
      <c r="Q69" s="57"/>
    </row>
    <row r="70" s="4" customFormat="1" ht="87" customHeight="1" outlineLevel="1" spans="1:17">
      <c r="A70" s="25">
        <v>3</v>
      </c>
      <c r="B70" s="26" t="s">
        <v>33</v>
      </c>
      <c r="C70" s="27" t="s">
        <v>34</v>
      </c>
      <c r="D70" s="28">
        <v>1200</v>
      </c>
      <c r="E70" s="28">
        <v>2100</v>
      </c>
      <c r="F70" s="26" t="s">
        <v>35</v>
      </c>
      <c r="G70" s="28">
        <v>9</v>
      </c>
      <c r="H70" s="28"/>
      <c r="I70" s="28"/>
      <c r="J70" s="28"/>
      <c r="K70" s="28"/>
      <c r="L70" s="28"/>
      <c r="M70" s="28">
        <f t="shared" si="31"/>
        <v>9</v>
      </c>
      <c r="N70" s="45">
        <f t="shared" si="32"/>
        <v>22.68</v>
      </c>
      <c r="O70" s="46"/>
      <c r="P70" s="47">
        <f t="shared" si="33"/>
        <v>0</v>
      </c>
      <c r="Q70" s="57"/>
    </row>
    <row r="71" s="4" customFormat="1" ht="87" customHeight="1" outlineLevel="1" spans="1:17">
      <c r="A71" s="25">
        <v>4</v>
      </c>
      <c r="B71" s="26" t="s">
        <v>79</v>
      </c>
      <c r="C71" s="27" t="s">
        <v>34</v>
      </c>
      <c r="D71" s="28">
        <v>1500</v>
      </c>
      <c r="E71" s="28">
        <v>2100</v>
      </c>
      <c r="F71" s="26" t="s">
        <v>35</v>
      </c>
      <c r="G71" s="28">
        <v>31</v>
      </c>
      <c r="H71" s="28"/>
      <c r="I71" s="28"/>
      <c r="J71" s="28"/>
      <c r="K71" s="28"/>
      <c r="L71" s="28"/>
      <c r="M71" s="28">
        <f t="shared" si="31"/>
        <v>31</v>
      </c>
      <c r="N71" s="45">
        <f t="shared" si="32"/>
        <v>97.65</v>
      </c>
      <c r="O71" s="46"/>
      <c r="P71" s="47">
        <f t="shared" si="33"/>
        <v>0</v>
      </c>
      <c r="Q71" s="57"/>
    </row>
    <row r="72" s="4" customFormat="1" ht="87" customHeight="1" outlineLevel="1" spans="1:17">
      <c r="A72" s="25">
        <v>5</v>
      </c>
      <c r="B72" s="26" t="s">
        <v>95</v>
      </c>
      <c r="C72" s="27" t="s">
        <v>34</v>
      </c>
      <c r="D72" s="28">
        <v>1600</v>
      </c>
      <c r="E72" s="28">
        <v>2100</v>
      </c>
      <c r="F72" s="26" t="s">
        <v>35</v>
      </c>
      <c r="G72" s="28">
        <v>7</v>
      </c>
      <c r="H72" s="28"/>
      <c r="I72" s="28"/>
      <c r="J72" s="28"/>
      <c r="K72" s="28"/>
      <c r="L72" s="28"/>
      <c r="M72" s="28">
        <f t="shared" si="31"/>
        <v>7</v>
      </c>
      <c r="N72" s="45">
        <f t="shared" si="32"/>
        <v>23.52</v>
      </c>
      <c r="O72" s="46"/>
      <c r="P72" s="47">
        <f t="shared" si="33"/>
        <v>0</v>
      </c>
      <c r="Q72" s="57"/>
    </row>
    <row r="73" s="4" customFormat="1" ht="87" customHeight="1" outlineLevel="1" spans="1:17">
      <c r="A73" s="25">
        <v>6</v>
      </c>
      <c r="B73" s="26" t="s">
        <v>96</v>
      </c>
      <c r="C73" s="27" t="s">
        <v>34</v>
      </c>
      <c r="D73" s="28">
        <v>2000</v>
      </c>
      <c r="E73" s="28">
        <v>2100</v>
      </c>
      <c r="F73" s="26" t="s">
        <v>35</v>
      </c>
      <c r="G73" s="28">
        <v>2</v>
      </c>
      <c r="H73" s="28"/>
      <c r="I73" s="28"/>
      <c r="J73" s="28"/>
      <c r="K73" s="28"/>
      <c r="L73" s="28"/>
      <c r="M73" s="28">
        <f t="shared" si="31"/>
        <v>2</v>
      </c>
      <c r="N73" s="45">
        <f t="shared" si="32"/>
        <v>8.4</v>
      </c>
      <c r="O73" s="46"/>
      <c r="P73" s="47">
        <f t="shared" si="33"/>
        <v>0</v>
      </c>
      <c r="Q73" s="57"/>
    </row>
    <row r="74" s="4" customFormat="1" ht="87" customHeight="1" outlineLevel="1" spans="1:17">
      <c r="A74" s="25">
        <v>7</v>
      </c>
      <c r="B74" s="26" t="s">
        <v>97</v>
      </c>
      <c r="C74" s="27" t="s">
        <v>34</v>
      </c>
      <c r="D74" s="28">
        <v>2400</v>
      </c>
      <c r="E74" s="28">
        <v>2600</v>
      </c>
      <c r="F74" s="26" t="s">
        <v>35</v>
      </c>
      <c r="G74" s="28">
        <v>2</v>
      </c>
      <c r="H74" s="28"/>
      <c r="I74" s="28"/>
      <c r="J74" s="28"/>
      <c r="K74" s="28"/>
      <c r="L74" s="28"/>
      <c r="M74" s="28">
        <f t="shared" si="31"/>
        <v>2</v>
      </c>
      <c r="N74" s="45">
        <f t="shared" si="32"/>
        <v>12.48</v>
      </c>
      <c r="O74" s="46"/>
      <c r="P74" s="47">
        <f t="shared" si="33"/>
        <v>0</v>
      </c>
      <c r="Q74" s="57"/>
    </row>
    <row r="75" s="4" customFormat="1" ht="87" customHeight="1" outlineLevel="1" spans="1:18">
      <c r="A75" s="25">
        <v>8</v>
      </c>
      <c r="B75" s="26" t="s">
        <v>98</v>
      </c>
      <c r="C75" s="27" t="s">
        <v>42</v>
      </c>
      <c r="D75" s="28">
        <v>1300</v>
      </c>
      <c r="E75" s="28">
        <v>2100</v>
      </c>
      <c r="F75" s="26" t="s">
        <v>35</v>
      </c>
      <c r="G75" s="28">
        <f>1*0</f>
        <v>0</v>
      </c>
      <c r="H75" s="28"/>
      <c r="I75" s="28"/>
      <c r="J75" s="28"/>
      <c r="K75" s="28"/>
      <c r="L75" s="28"/>
      <c r="M75" s="28">
        <f t="shared" si="31"/>
        <v>0</v>
      </c>
      <c r="N75" s="45">
        <f t="shared" si="32"/>
        <v>0</v>
      </c>
      <c r="O75" s="46"/>
      <c r="P75" s="47">
        <f t="shared" si="33"/>
        <v>0</v>
      </c>
      <c r="Q75" s="57"/>
      <c r="R75" s="4" t="s">
        <v>99</v>
      </c>
    </row>
    <row r="76" s="4" customFormat="1" ht="87" customHeight="1" outlineLevel="1" spans="1:18">
      <c r="A76" s="25">
        <v>9</v>
      </c>
      <c r="B76" s="26" t="s">
        <v>39</v>
      </c>
      <c r="C76" s="27" t="s">
        <v>42</v>
      </c>
      <c r="D76" s="28">
        <v>1500</v>
      </c>
      <c r="E76" s="28">
        <v>2100</v>
      </c>
      <c r="F76" s="26" t="s">
        <v>35</v>
      </c>
      <c r="G76" s="28">
        <v>12</v>
      </c>
      <c r="H76" s="28"/>
      <c r="I76" s="28"/>
      <c r="J76" s="28"/>
      <c r="K76" s="28"/>
      <c r="L76" s="28"/>
      <c r="M76" s="28">
        <f t="shared" si="31"/>
        <v>12</v>
      </c>
      <c r="N76" s="45">
        <f t="shared" si="32"/>
        <v>37.8</v>
      </c>
      <c r="O76" s="46"/>
      <c r="P76" s="47">
        <f t="shared" si="33"/>
        <v>0</v>
      </c>
      <c r="Q76" s="57"/>
      <c r="R76" s="4" t="s">
        <v>100</v>
      </c>
    </row>
    <row r="77" s="4" customFormat="1" ht="86" customHeight="1" outlineLevel="1" spans="1:17">
      <c r="A77" s="25">
        <v>10</v>
      </c>
      <c r="B77" s="26" t="s">
        <v>101</v>
      </c>
      <c r="C77" s="27" t="s">
        <v>42</v>
      </c>
      <c r="D77" s="28">
        <v>1500</v>
      </c>
      <c r="E77" s="28">
        <v>2100</v>
      </c>
      <c r="F77" s="26" t="s">
        <v>35</v>
      </c>
      <c r="G77" s="28">
        <v>3</v>
      </c>
      <c r="H77" s="28"/>
      <c r="I77" s="28"/>
      <c r="J77" s="28"/>
      <c r="K77" s="28"/>
      <c r="L77" s="28"/>
      <c r="M77" s="28">
        <f t="shared" si="31"/>
        <v>3</v>
      </c>
      <c r="N77" s="45">
        <f t="shared" si="32"/>
        <v>9.45</v>
      </c>
      <c r="O77" s="46"/>
      <c r="P77" s="47">
        <f t="shared" si="33"/>
        <v>0</v>
      </c>
      <c r="Q77" s="57"/>
    </row>
    <row r="78" s="4" customFormat="1" ht="89" customHeight="1" outlineLevel="1" spans="1:18">
      <c r="A78" s="25">
        <v>11</v>
      </c>
      <c r="B78" s="26" t="s">
        <v>102</v>
      </c>
      <c r="C78" s="27" t="s">
        <v>42</v>
      </c>
      <c r="D78" s="28">
        <v>1600</v>
      </c>
      <c r="E78" s="28">
        <v>2100</v>
      </c>
      <c r="F78" s="26" t="s">
        <v>35</v>
      </c>
      <c r="G78" s="28">
        <f>2*0</f>
        <v>0</v>
      </c>
      <c r="H78" s="28"/>
      <c r="I78" s="28"/>
      <c r="J78" s="28"/>
      <c r="K78" s="28"/>
      <c r="L78" s="28"/>
      <c r="M78" s="28">
        <f t="shared" si="31"/>
        <v>0</v>
      </c>
      <c r="N78" s="45">
        <f t="shared" si="32"/>
        <v>0</v>
      </c>
      <c r="O78" s="46"/>
      <c r="P78" s="47">
        <f t="shared" si="33"/>
        <v>0</v>
      </c>
      <c r="Q78" s="57"/>
      <c r="R78" s="4" t="s">
        <v>99</v>
      </c>
    </row>
    <row r="79" s="4" customFormat="1" ht="84" customHeight="1" outlineLevel="1" spans="1:17">
      <c r="A79" s="25">
        <v>12</v>
      </c>
      <c r="B79" s="26" t="s">
        <v>46</v>
      </c>
      <c r="C79" s="27" t="s">
        <v>44</v>
      </c>
      <c r="D79" s="28">
        <v>800</v>
      </c>
      <c r="E79" s="28">
        <v>1800</v>
      </c>
      <c r="F79" s="26" t="s">
        <v>35</v>
      </c>
      <c r="G79" s="28">
        <v>24</v>
      </c>
      <c r="H79" s="28"/>
      <c r="I79" s="28"/>
      <c r="J79" s="28"/>
      <c r="K79" s="28"/>
      <c r="L79" s="28"/>
      <c r="M79" s="28">
        <f t="shared" si="31"/>
        <v>24</v>
      </c>
      <c r="N79" s="45">
        <f t="shared" si="32"/>
        <v>34.56</v>
      </c>
      <c r="O79" s="46"/>
      <c r="P79" s="47">
        <f t="shared" si="33"/>
        <v>0</v>
      </c>
      <c r="Q79" s="57"/>
    </row>
    <row r="80" s="4" customFormat="1" ht="96" outlineLevel="1" spans="1:17">
      <c r="A80" s="25">
        <v>13</v>
      </c>
      <c r="B80" s="26" t="s">
        <v>103</v>
      </c>
      <c r="C80" s="27" t="s">
        <v>104</v>
      </c>
      <c r="D80" s="28">
        <v>1200</v>
      </c>
      <c r="E80" s="28">
        <v>1500</v>
      </c>
      <c r="F80" s="26" t="s">
        <v>35</v>
      </c>
      <c r="G80" s="28">
        <v>2</v>
      </c>
      <c r="H80" s="28"/>
      <c r="I80" s="28"/>
      <c r="J80" s="28"/>
      <c r="K80" s="28"/>
      <c r="L80" s="28"/>
      <c r="M80" s="28">
        <f t="shared" si="31"/>
        <v>2</v>
      </c>
      <c r="N80" s="45">
        <f t="shared" si="32"/>
        <v>3.6</v>
      </c>
      <c r="O80" s="46"/>
      <c r="P80" s="47">
        <f t="shared" si="33"/>
        <v>0</v>
      </c>
      <c r="Q80" s="57"/>
    </row>
    <row r="81" s="4" customFormat="1" ht="30" customHeight="1" outlineLevel="1" spans="1:17">
      <c r="A81" s="25">
        <v>14</v>
      </c>
      <c r="B81" s="26" t="s">
        <v>105</v>
      </c>
      <c r="C81" s="27" t="s">
        <v>106</v>
      </c>
      <c r="D81" s="28">
        <v>5600</v>
      </c>
      <c r="E81" s="28">
        <v>3000</v>
      </c>
      <c r="F81" s="26" t="s">
        <v>35</v>
      </c>
      <c r="G81" s="28">
        <v>1</v>
      </c>
      <c r="H81" s="28"/>
      <c r="I81" s="28"/>
      <c r="J81" s="28"/>
      <c r="K81" s="28"/>
      <c r="L81" s="28"/>
      <c r="M81" s="28">
        <f t="shared" si="31"/>
        <v>1</v>
      </c>
      <c r="N81" s="45">
        <f t="shared" si="32"/>
        <v>16.8</v>
      </c>
      <c r="O81" s="46"/>
      <c r="P81" s="47">
        <f t="shared" si="33"/>
        <v>0</v>
      </c>
      <c r="Q81" s="57"/>
    </row>
    <row r="82" s="4" customFormat="1" ht="30" customHeight="1" outlineLevel="1" spans="1:17">
      <c r="A82" s="25">
        <v>15</v>
      </c>
      <c r="B82" s="26" t="s">
        <v>107</v>
      </c>
      <c r="C82" s="27" t="s">
        <v>106</v>
      </c>
      <c r="D82" s="28">
        <v>6900</v>
      </c>
      <c r="E82" s="28">
        <v>2500</v>
      </c>
      <c r="F82" s="26" t="s">
        <v>35</v>
      </c>
      <c r="G82" s="28">
        <v>2</v>
      </c>
      <c r="H82" s="28"/>
      <c r="I82" s="28"/>
      <c r="J82" s="28"/>
      <c r="K82" s="28"/>
      <c r="L82" s="28"/>
      <c r="M82" s="28">
        <f t="shared" si="31"/>
        <v>2</v>
      </c>
      <c r="N82" s="45">
        <f t="shared" si="32"/>
        <v>34.5</v>
      </c>
      <c r="O82" s="46"/>
      <c r="P82" s="47">
        <f t="shared" si="33"/>
        <v>0</v>
      </c>
      <c r="Q82" s="57"/>
    </row>
    <row r="83" s="4" customFormat="1" ht="30" customHeight="1" outlineLevel="1" spans="1:17">
      <c r="A83" s="25">
        <v>16</v>
      </c>
      <c r="B83" s="26" t="s">
        <v>108</v>
      </c>
      <c r="C83" s="27" t="s">
        <v>106</v>
      </c>
      <c r="D83" s="28">
        <v>5600</v>
      </c>
      <c r="E83" s="28">
        <v>3000</v>
      </c>
      <c r="F83" s="26" t="s">
        <v>35</v>
      </c>
      <c r="G83" s="28">
        <v>1</v>
      </c>
      <c r="H83" s="28"/>
      <c r="I83" s="28"/>
      <c r="J83" s="28"/>
      <c r="K83" s="28"/>
      <c r="L83" s="28"/>
      <c r="M83" s="28">
        <f t="shared" si="31"/>
        <v>1</v>
      </c>
      <c r="N83" s="45">
        <f t="shared" si="32"/>
        <v>16.8</v>
      </c>
      <c r="O83" s="46"/>
      <c r="P83" s="47">
        <f t="shared" si="33"/>
        <v>0</v>
      </c>
      <c r="Q83" s="57"/>
    </row>
    <row r="84" s="4" customFormat="1" ht="30" customHeight="1" outlineLevel="1" spans="1:17">
      <c r="A84" s="25">
        <v>17</v>
      </c>
      <c r="B84" s="26" t="s">
        <v>109</v>
      </c>
      <c r="C84" s="27" t="s">
        <v>106</v>
      </c>
      <c r="D84" s="28">
        <v>5900</v>
      </c>
      <c r="E84" s="28">
        <v>2500</v>
      </c>
      <c r="F84" s="26" t="s">
        <v>35</v>
      </c>
      <c r="G84" s="28">
        <v>1</v>
      </c>
      <c r="H84" s="28"/>
      <c r="I84" s="28"/>
      <c r="J84" s="28"/>
      <c r="K84" s="28"/>
      <c r="L84" s="28"/>
      <c r="M84" s="28">
        <f t="shared" si="31"/>
        <v>1</v>
      </c>
      <c r="N84" s="45">
        <f t="shared" si="32"/>
        <v>14.75</v>
      </c>
      <c r="O84" s="46"/>
      <c r="P84" s="47">
        <f t="shared" si="33"/>
        <v>0</v>
      </c>
      <c r="Q84" s="57"/>
    </row>
    <row r="85" s="4" customFormat="1" ht="30" customHeight="1" outlineLevel="1" spans="1:17">
      <c r="A85" s="25">
        <v>18</v>
      </c>
      <c r="B85" s="26" t="s">
        <v>110</v>
      </c>
      <c r="C85" s="27" t="s">
        <v>106</v>
      </c>
      <c r="D85" s="28">
        <v>6000</v>
      </c>
      <c r="E85" s="28">
        <v>2500</v>
      </c>
      <c r="F85" s="26" t="s">
        <v>35</v>
      </c>
      <c r="G85" s="28">
        <v>1</v>
      </c>
      <c r="H85" s="28"/>
      <c r="I85" s="28"/>
      <c r="J85" s="28"/>
      <c r="K85" s="28"/>
      <c r="L85" s="28"/>
      <c r="M85" s="28">
        <f t="shared" si="31"/>
        <v>1</v>
      </c>
      <c r="N85" s="45">
        <f t="shared" si="32"/>
        <v>15</v>
      </c>
      <c r="O85" s="46"/>
      <c r="P85" s="47">
        <f t="shared" si="33"/>
        <v>0</v>
      </c>
      <c r="Q85" s="57"/>
    </row>
    <row r="86" s="4" customFormat="1" ht="30" customHeight="1" outlineLevel="1" spans="1:17">
      <c r="A86" s="25">
        <v>19</v>
      </c>
      <c r="B86" s="26" t="s">
        <v>111</v>
      </c>
      <c r="C86" s="27" t="s">
        <v>106</v>
      </c>
      <c r="D86" s="28">
        <v>6200</v>
      </c>
      <c r="E86" s="28">
        <v>3000</v>
      </c>
      <c r="F86" s="26" t="s">
        <v>35</v>
      </c>
      <c r="G86" s="28">
        <v>1</v>
      </c>
      <c r="H86" s="28"/>
      <c r="I86" s="28"/>
      <c r="J86" s="28"/>
      <c r="K86" s="28"/>
      <c r="L86" s="28"/>
      <c r="M86" s="28">
        <f t="shared" si="31"/>
        <v>1</v>
      </c>
      <c r="N86" s="45">
        <f t="shared" si="32"/>
        <v>18.6</v>
      </c>
      <c r="O86" s="46"/>
      <c r="P86" s="47">
        <f t="shared" si="33"/>
        <v>0</v>
      </c>
      <c r="Q86" s="57"/>
    </row>
    <row r="87" s="4" customFormat="1" ht="30" customHeight="1" outlineLevel="1" spans="1:17">
      <c r="A87" s="25">
        <v>20</v>
      </c>
      <c r="B87" s="26" t="s">
        <v>112</v>
      </c>
      <c r="C87" s="27" t="s">
        <v>106</v>
      </c>
      <c r="D87" s="28">
        <v>6100</v>
      </c>
      <c r="E87" s="28">
        <v>2500</v>
      </c>
      <c r="F87" s="26" t="s">
        <v>35</v>
      </c>
      <c r="G87" s="28">
        <v>1</v>
      </c>
      <c r="H87" s="28"/>
      <c r="I87" s="28"/>
      <c r="J87" s="28"/>
      <c r="K87" s="28"/>
      <c r="L87" s="28"/>
      <c r="M87" s="28">
        <f t="shared" si="31"/>
        <v>1</v>
      </c>
      <c r="N87" s="45">
        <f t="shared" si="32"/>
        <v>15.25</v>
      </c>
      <c r="O87" s="46"/>
      <c r="P87" s="47">
        <f t="shared" si="33"/>
        <v>0</v>
      </c>
      <c r="Q87" s="57"/>
    </row>
    <row r="88" s="4" customFormat="1" ht="30" customHeight="1" outlineLevel="1" spans="1:17">
      <c r="A88" s="25">
        <v>21</v>
      </c>
      <c r="B88" s="26" t="s">
        <v>113</v>
      </c>
      <c r="C88" s="27" t="s">
        <v>106</v>
      </c>
      <c r="D88" s="28">
        <v>6300</v>
      </c>
      <c r="E88" s="28">
        <v>2500</v>
      </c>
      <c r="F88" s="26" t="s">
        <v>35</v>
      </c>
      <c r="G88" s="28">
        <v>1</v>
      </c>
      <c r="H88" s="28"/>
      <c r="I88" s="28"/>
      <c r="J88" s="28"/>
      <c r="K88" s="28"/>
      <c r="L88" s="28"/>
      <c r="M88" s="28">
        <f t="shared" si="31"/>
        <v>1</v>
      </c>
      <c r="N88" s="45">
        <f t="shared" si="32"/>
        <v>15.75</v>
      </c>
      <c r="O88" s="46"/>
      <c r="P88" s="47">
        <f t="shared" si="33"/>
        <v>0</v>
      </c>
      <c r="Q88" s="57"/>
    </row>
    <row r="89" s="4" customFormat="1" ht="30" customHeight="1" outlineLevel="1" spans="1:17">
      <c r="A89" s="25">
        <v>22</v>
      </c>
      <c r="B89" s="26" t="s">
        <v>114</v>
      </c>
      <c r="C89" s="27" t="s">
        <v>106</v>
      </c>
      <c r="D89" s="28">
        <v>6900</v>
      </c>
      <c r="E89" s="28">
        <v>2500</v>
      </c>
      <c r="F89" s="26" t="s">
        <v>35</v>
      </c>
      <c r="G89" s="28">
        <v>1</v>
      </c>
      <c r="H89" s="28"/>
      <c r="I89" s="28"/>
      <c r="J89" s="28"/>
      <c r="K89" s="28"/>
      <c r="L89" s="28"/>
      <c r="M89" s="28">
        <f t="shared" si="31"/>
        <v>1</v>
      </c>
      <c r="N89" s="45">
        <f t="shared" si="32"/>
        <v>17.25</v>
      </c>
      <c r="O89" s="46"/>
      <c r="P89" s="47">
        <f t="shared" si="33"/>
        <v>0</v>
      </c>
      <c r="Q89" s="57"/>
    </row>
    <row r="90" s="4" customFormat="1" ht="30" customHeight="1" outlineLevel="1" spans="1:17">
      <c r="A90" s="25">
        <v>23</v>
      </c>
      <c r="B90" s="26" t="s">
        <v>115</v>
      </c>
      <c r="C90" s="27" t="s">
        <v>106</v>
      </c>
      <c r="D90" s="28">
        <v>7200</v>
      </c>
      <c r="E90" s="28">
        <v>3000</v>
      </c>
      <c r="F90" s="26" t="s">
        <v>35</v>
      </c>
      <c r="G90" s="28">
        <v>1</v>
      </c>
      <c r="H90" s="28"/>
      <c r="I90" s="28"/>
      <c r="J90" s="28"/>
      <c r="K90" s="28"/>
      <c r="L90" s="28"/>
      <c r="M90" s="28">
        <f t="shared" si="31"/>
        <v>1</v>
      </c>
      <c r="N90" s="45">
        <f t="shared" si="32"/>
        <v>21.6</v>
      </c>
      <c r="O90" s="46"/>
      <c r="P90" s="47">
        <f t="shared" si="33"/>
        <v>0</v>
      </c>
      <c r="Q90" s="57"/>
    </row>
    <row r="91" s="4" customFormat="1" ht="30" customHeight="1" outlineLevel="1" spans="1:18">
      <c r="A91" s="25">
        <v>24</v>
      </c>
      <c r="B91" s="26" t="s">
        <v>116</v>
      </c>
      <c r="C91" s="27" t="s">
        <v>106</v>
      </c>
      <c r="D91" s="28">
        <v>7400</v>
      </c>
      <c r="E91" s="28">
        <v>3000</v>
      </c>
      <c r="F91" s="26" t="s">
        <v>35</v>
      </c>
      <c r="G91" s="28">
        <v>1</v>
      </c>
      <c r="H91" s="28"/>
      <c r="I91" s="28"/>
      <c r="J91" s="28"/>
      <c r="K91" s="28"/>
      <c r="L91" s="28"/>
      <c r="M91" s="28">
        <f t="shared" si="31"/>
        <v>1</v>
      </c>
      <c r="N91" s="45">
        <f t="shared" si="32"/>
        <v>22.2</v>
      </c>
      <c r="O91" s="46"/>
      <c r="P91" s="47">
        <f t="shared" si="33"/>
        <v>0</v>
      </c>
      <c r="Q91" s="57"/>
      <c r="R91" s="4" t="s">
        <v>117</v>
      </c>
    </row>
    <row r="92" s="4" customFormat="1" ht="30" customHeight="1" outlineLevel="1" spans="1:18">
      <c r="A92" s="25">
        <v>25</v>
      </c>
      <c r="B92" s="26" t="s">
        <v>118</v>
      </c>
      <c r="C92" s="27" t="s">
        <v>106</v>
      </c>
      <c r="D92" s="28">
        <v>7100</v>
      </c>
      <c r="E92" s="28">
        <v>3000</v>
      </c>
      <c r="F92" s="26" t="s">
        <v>35</v>
      </c>
      <c r="G92" s="28">
        <v>1</v>
      </c>
      <c r="H92" s="28"/>
      <c r="I92" s="28"/>
      <c r="J92" s="28"/>
      <c r="K92" s="28"/>
      <c r="L92" s="28"/>
      <c r="M92" s="28">
        <f t="shared" si="31"/>
        <v>1</v>
      </c>
      <c r="N92" s="45">
        <f t="shared" si="32"/>
        <v>21.3</v>
      </c>
      <c r="O92" s="46"/>
      <c r="P92" s="47">
        <f t="shared" si="33"/>
        <v>0</v>
      </c>
      <c r="Q92" s="57"/>
      <c r="R92" s="4" t="s">
        <v>117</v>
      </c>
    </row>
    <row r="93" s="8" customFormat="1" ht="25" customHeight="1" spans="1:17">
      <c r="A93" s="61"/>
      <c r="B93" s="62" t="s">
        <v>119</v>
      </c>
      <c r="C93" s="63"/>
      <c r="D93" s="64"/>
      <c r="E93" s="64"/>
      <c r="F93" s="65"/>
      <c r="G93" s="64"/>
      <c r="H93" s="64"/>
      <c r="I93" s="64"/>
      <c r="J93" s="64"/>
      <c r="K93" s="64"/>
      <c r="L93" s="64"/>
      <c r="M93" s="64"/>
      <c r="N93" s="71"/>
      <c r="O93" s="72">
        <v>0.13</v>
      </c>
      <c r="P93" s="73">
        <f>ROUND(SUM(P67+P56+P45+P33+P25+P15+P13+P4)*O93,2)</f>
        <v>0</v>
      </c>
      <c r="Q93" s="76"/>
    </row>
    <row r="94" s="9" customFormat="1" ht="24.75" customHeight="1" spans="1:17">
      <c r="A94" s="17"/>
      <c r="B94" s="66" t="s">
        <v>120</v>
      </c>
      <c r="C94" s="67"/>
      <c r="D94" s="23"/>
      <c r="E94" s="23"/>
      <c r="F94" s="20"/>
      <c r="G94" s="23"/>
      <c r="H94" s="23"/>
      <c r="I94" s="23"/>
      <c r="J94" s="23"/>
      <c r="K94" s="23"/>
      <c r="L94" s="23"/>
      <c r="M94" s="19"/>
      <c r="N94" s="43"/>
      <c r="O94" s="44"/>
      <c r="P94" s="74">
        <f>+P67+P56+P45+P33+P25+P15+P13+P4+P93</f>
        <v>0</v>
      </c>
      <c r="Q94" s="56"/>
    </row>
    <row r="95" s="10" customFormat="1" ht="97" customHeight="1" spans="1:17">
      <c r="A95" s="68" t="s">
        <v>121</v>
      </c>
      <c r="B95" s="69"/>
      <c r="C95" s="69"/>
      <c r="D95" s="70"/>
      <c r="E95" s="70"/>
      <c r="F95" s="69"/>
      <c r="G95" s="70"/>
      <c r="H95" s="70"/>
      <c r="I95" s="70"/>
      <c r="J95" s="70"/>
      <c r="K95" s="70"/>
      <c r="L95" s="70"/>
      <c r="M95" s="70"/>
      <c r="N95" s="75"/>
      <c r="O95" s="75"/>
      <c r="P95" s="75"/>
      <c r="Q95" s="69"/>
    </row>
  </sheetData>
  <autoFilter ref="A1:Q95">
    <extLst/>
  </autoFilter>
  <mergeCells count="13">
    <mergeCell ref="A1:Q1"/>
    <mergeCell ref="G2:L2"/>
    <mergeCell ref="M2:P2"/>
    <mergeCell ref="B93:C93"/>
    <mergeCell ref="B94:C94"/>
    <mergeCell ref="A95:Q95"/>
    <mergeCell ref="A2:A3"/>
    <mergeCell ref="B2:B3"/>
    <mergeCell ref="C2:C3"/>
    <mergeCell ref="D2:D3"/>
    <mergeCell ref="E2:E3"/>
    <mergeCell ref="F2:F3"/>
    <mergeCell ref="Q2:Q3"/>
  </mergeCells>
  <pageMargins left="0.511805555555556" right="0.432638888888889" top="0.629861111111111" bottom="0.511805555555556" header="0.393055555555556" footer="0.275"/>
  <pageSetup paperSize="9" scale="58"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4:I10"/>
  <sheetViews>
    <sheetView workbookViewId="0">
      <selection activeCell="K11" sqref="K11"/>
    </sheetView>
  </sheetViews>
  <sheetFormatPr defaultColWidth="8.80208333333333" defaultRowHeight="11.4"/>
  <cols>
    <col min="8" max="8" width="26.1041666666667" customWidth="1"/>
  </cols>
  <sheetData>
    <row r="4" spans="8:9">
      <c r="H4" t="s">
        <v>122</v>
      </c>
      <c r="I4" t="e">
        <f>SUMIFS('报价清单 校稿'!N:N,'报价清单 校稿'!#REF!,H4)</f>
        <v>#REF!</v>
      </c>
    </row>
    <row r="5" spans="8:9">
      <c r="H5" t="s">
        <v>123</v>
      </c>
      <c r="I5" t="e">
        <f>SUMIFS('报价清单 校稿'!N:N,'报价清单 校稿'!#REF!,H5)</f>
        <v>#REF!</v>
      </c>
    </row>
    <row r="6" spans="8:9">
      <c r="H6" t="s">
        <v>124</v>
      </c>
      <c r="I6" t="e">
        <f>SUMIFS('报价清单 校稿'!N:N,'报价清单 校稿'!#REF!,H6)</f>
        <v>#REF!</v>
      </c>
    </row>
    <row r="7" spans="8:9">
      <c r="H7" t="s">
        <v>125</v>
      </c>
      <c r="I7" t="e">
        <f>SUMIFS('报价清单 校稿'!N:N,'报价清单 校稿'!#REF!,H7)</f>
        <v>#REF!</v>
      </c>
    </row>
    <row r="8" spans="8:9">
      <c r="H8" t="s">
        <v>126</v>
      </c>
      <c r="I8" t="e">
        <f>SUMIFS('报价清单 校稿'!N:N,'报价清单 校稿'!#REF!,H8)</f>
        <v>#REF!</v>
      </c>
    </row>
    <row r="9" spans="8:9">
      <c r="H9" t="s">
        <v>127</v>
      </c>
      <c r="I9" t="e">
        <f>SUMIFS('报价清单 校稿'!N:N,'报价清单 校稿'!#REF!,H9)</f>
        <v>#REF!</v>
      </c>
    </row>
    <row r="10" spans="8:9">
      <c r="H10" t="s">
        <v>128</v>
      </c>
      <c r="I10" t="e">
        <f>SUMIFS('报价清单 校稿'!N:N,'报价清单 校稿'!#REF!,H10)</f>
        <v>#REF!</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6"/>
  <sheetViews>
    <sheetView workbookViewId="0">
      <selection activeCell="H51" sqref="G51:H51"/>
    </sheetView>
  </sheetViews>
  <sheetFormatPr defaultColWidth="8.80208333333333" defaultRowHeight="11.4" outlineLevelCol="5"/>
  <cols>
    <col min="1" max="2" width="28.6041666666667" customWidth="1"/>
    <col min="4" max="4" width="14.8958333333333"/>
    <col min="5" max="5" width="12.1979166666667"/>
  </cols>
  <sheetData>
    <row r="1" spans="1:2">
      <c r="A1" t="s">
        <v>129</v>
      </c>
      <c r="B1" t="s">
        <v>130</v>
      </c>
    </row>
    <row r="2" spans="1:2">
      <c r="A2">
        <v>2.52</v>
      </c>
      <c r="B2" t="s">
        <v>122</v>
      </c>
    </row>
    <row r="3" spans="1:5">
      <c r="A3">
        <v>2.16</v>
      </c>
      <c r="B3" t="s">
        <v>122</v>
      </c>
      <c r="D3" t="s">
        <v>130</v>
      </c>
      <c r="E3" t="s">
        <v>131</v>
      </c>
    </row>
    <row r="4" spans="1:5">
      <c r="A4">
        <v>4.62</v>
      </c>
      <c r="B4" t="s">
        <v>125</v>
      </c>
      <c r="D4" t="s">
        <v>127</v>
      </c>
      <c r="E4">
        <v>133.74</v>
      </c>
    </row>
    <row r="5" spans="1:5">
      <c r="A5">
        <v>12.6</v>
      </c>
      <c r="B5" t="s">
        <v>124</v>
      </c>
      <c r="D5" t="s">
        <v>123</v>
      </c>
      <c r="E5">
        <v>17.1</v>
      </c>
    </row>
    <row r="6" spans="1:5">
      <c r="A6">
        <v>42</v>
      </c>
      <c r="B6" t="s">
        <v>124</v>
      </c>
      <c r="D6" t="s">
        <v>132</v>
      </c>
      <c r="E6">
        <v>3.6</v>
      </c>
    </row>
    <row r="7" spans="1:5">
      <c r="A7">
        <v>3.24</v>
      </c>
      <c r="B7" t="s">
        <v>127</v>
      </c>
      <c r="D7" t="s">
        <v>122</v>
      </c>
      <c r="E7">
        <v>211.53</v>
      </c>
    </row>
    <row r="8" spans="1:6">
      <c r="A8">
        <v>6.3</v>
      </c>
      <c r="B8" t="s">
        <v>127</v>
      </c>
      <c r="D8" t="s">
        <v>128</v>
      </c>
      <c r="E8">
        <v>229.8</v>
      </c>
      <c r="F8">
        <v>229.8</v>
      </c>
    </row>
    <row r="9" spans="1:5">
      <c r="A9">
        <v>11.52</v>
      </c>
      <c r="B9" t="s">
        <v>127</v>
      </c>
      <c r="D9" t="s">
        <v>125</v>
      </c>
      <c r="E9">
        <v>14.7</v>
      </c>
    </row>
    <row r="10" spans="1:5">
      <c r="A10">
        <v>2.52</v>
      </c>
      <c r="B10" t="s">
        <v>122</v>
      </c>
      <c r="D10" t="s">
        <v>133</v>
      </c>
      <c r="E10">
        <v>30.19</v>
      </c>
    </row>
    <row r="11" spans="1:5">
      <c r="A11">
        <v>2.16</v>
      </c>
      <c r="B11" t="s">
        <v>122</v>
      </c>
      <c r="D11" t="s">
        <v>124</v>
      </c>
      <c r="E11">
        <v>446.73</v>
      </c>
    </row>
    <row r="12" spans="1:5">
      <c r="A12">
        <v>42</v>
      </c>
      <c r="B12" t="s">
        <v>124</v>
      </c>
      <c r="D12" t="s">
        <v>134</v>
      </c>
      <c r="E12">
        <v>1087.39</v>
      </c>
    </row>
    <row r="13" spans="1:2">
      <c r="A13">
        <v>11.93</v>
      </c>
      <c r="B13" t="s">
        <v>124</v>
      </c>
    </row>
    <row r="14" spans="1:2">
      <c r="A14">
        <v>7.2</v>
      </c>
      <c r="B14" t="s">
        <v>127</v>
      </c>
    </row>
    <row r="15" spans="1:2">
      <c r="A15">
        <v>1.8</v>
      </c>
      <c r="B15" t="s">
        <v>133</v>
      </c>
    </row>
    <row r="16" spans="1:2">
      <c r="A16">
        <v>2.4</v>
      </c>
      <c r="B16" t="s">
        <v>133</v>
      </c>
    </row>
    <row r="17" spans="1:2">
      <c r="A17">
        <v>2.16</v>
      </c>
      <c r="B17" t="s">
        <v>122</v>
      </c>
    </row>
    <row r="18" spans="1:2">
      <c r="A18">
        <v>4.05</v>
      </c>
      <c r="B18" t="s">
        <v>124</v>
      </c>
    </row>
    <row r="19" spans="1:2">
      <c r="A19">
        <v>3.24</v>
      </c>
      <c r="B19" t="s">
        <v>127</v>
      </c>
    </row>
    <row r="20" spans="1:2">
      <c r="A20">
        <v>4.32</v>
      </c>
      <c r="B20" t="s">
        <v>127</v>
      </c>
    </row>
    <row r="21" spans="1:2">
      <c r="A21">
        <v>1.74</v>
      </c>
      <c r="B21" t="s">
        <v>133</v>
      </c>
    </row>
    <row r="22" spans="1:2">
      <c r="A22">
        <v>1.8</v>
      </c>
      <c r="B22" t="s">
        <v>123</v>
      </c>
    </row>
    <row r="23" spans="1:2">
      <c r="A23">
        <v>3.99</v>
      </c>
      <c r="B23" t="s">
        <v>124</v>
      </c>
    </row>
    <row r="24" spans="1:2">
      <c r="A24">
        <v>63</v>
      </c>
      <c r="B24" t="s">
        <v>124</v>
      </c>
    </row>
    <row r="25" spans="1:2">
      <c r="A25">
        <v>8.64</v>
      </c>
      <c r="B25" t="s">
        <v>125</v>
      </c>
    </row>
    <row r="26" spans="1:2">
      <c r="A26">
        <v>10</v>
      </c>
      <c r="B26" t="s">
        <v>124</v>
      </c>
    </row>
    <row r="27" spans="1:2">
      <c r="A27">
        <v>2.16</v>
      </c>
      <c r="B27" t="s">
        <v>127</v>
      </c>
    </row>
    <row r="28" spans="1:2">
      <c r="A28">
        <v>1.44</v>
      </c>
      <c r="B28" t="s">
        <v>127</v>
      </c>
    </row>
    <row r="29" spans="1:2">
      <c r="A29">
        <v>1.44</v>
      </c>
      <c r="B29" t="s">
        <v>133</v>
      </c>
    </row>
    <row r="30" spans="1:2">
      <c r="A30">
        <v>3.04</v>
      </c>
      <c r="B30" t="s">
        <v>133</v>
      </c>
    </row>
    <row r="31" spans="1:2">
      <c r="A31">
        <v>9.6</v>
      </c>
      <c r="B31" t="s">
        <v>133</v>
      </c>
    </row>
    <row r="32" spans="1:2">
      <c r="A32">
        <v>6.48</v>
      </c>
      <c r="B32" t="s">
        <v>122</v>
      </c>
    </row>
    <row r="33" spans="1:2">
      <c r="A33">
        <v>9.45</v>
      </c>
      <c r="B33" t="s">
        <v>122</v>
      </c>
    </row>
    <row r="34" spans="1:2">
      <c r="A34">
        <v>3.15</v>
      </c>
      <c r="B34" t="s">
        <v>122</v>
      </c>
    </row>
    <row r="35" spans="1:2">
      <c r="A35">
        <v>8.1</v>
      </c>
      <c r="B35" t="s">
        <v>122</v>
      </c>
    </row>
    <row r="36" spans="1:2">
      <c r="A36">
        <v>3.78</v>
      </c>
      <c r="B36" t="s">
        <v>122</v>
      </c>
    </row>
    <row r="37" spans="1:2">
      <c r="A37">
        <v>31.5</v>
      </c>
      <c r="B37" t="s">
        <v>124</v>
      </c>
    </row>
    <row r="38" spans="1:2">
      <c r="A38">
        <v>1.44</v>
      </c>
      <c r="B38" t="s">
        <v>125</v>
      </c>
    </row>
    <row r="39" spans="1:2">
      <c r="A39">
        <v>92.4</v>
      </c>
      <c r="B39" t="s">
        <v>124</v>
      </c>
    </row>
    <row r="40" spans="1:2">
      <c r="A40">
        <v>27.36</v>
      </c>
      <c r="B40" t="s">
        <v>127</v>
      </c>
    </row>
    <row r="41" spans="1:2">
      <c r="A41">
        <v>4.32</v>
      </c>
      <c r="B41" t="s">
        <v>127</v>
      </c>
    </row>
    <row r="42" spans="1:2">
      <c r="A42">
        <v>4.32</v>
      </c>
      <c r="B42" t="s">
        <v>122</v>
      </c>
    </row>
    <row r="43" spans="1:2">
      <c r="A43">
        <v>11.76</v>
      </c>
      <c r="B43" t="s">
        <v>124</v>
      </c>
    </row>
    <row r="44" spans="1:2">
      <c r="A44">
        <v>9.45</v>
      </c>
      <c r="B44" t="s">
        <v>124</v>
      </c>
    </row>
    <row r="45" spans="1:2">
      <c r="A45">
        <v>64.8</v>
      </c>
      <c r="B45" t="s">
        <v>124</v>
      </c>
    </row>
    <row r="46" spans="1:2">
      <c r="A46">
        <v>10.8</v>
      </c>
      <c r="B46" t="s">
        <v>127</v>
      </c>
    </row>
    <row r="47" spans="1:2">
      <c r="A47">
        <v>17.28</v>
      </c>
      <c r="B47" t="s">
        <v>127</v>
      </c>
    </row>
    <row r="48" spans="1:2">
      <c r="A48">
        <v>3.08</v>
      </c>
      <c r="B48" t="s">
        <v>133</v>
      </c>
    </row>
    <row r="49" spans="1:2">
      <c r="A49">
        <v>1.65</v>
      </c>
      <c r="B49" t="s">
        <v>133</v>
      </c>
    </row>
    <row r="50" spans="1:2">
      <c r="A50">
        <v>2.24</v>
      </c>
      <c r="B50" t="s">
        <v>133</v>
      </c>
    </row>
    <row r="51" spans="1:2">
      <c r="A51">
        <v>3.2</v>
      </c>
      <c r="B51" t="s">
        <v>133</v>
      </c>
    </row>
    <row r="52" spans="1:2">
      <c r="A52">
        <v>1.44</v>
      </c>
      <c r="B52" t="s">
        <v>123</v>
      </c>
    </row>
    <row r="53" spans="1:2">
      <c r="A53">
        <v>13.86</v>
      </c>
      <c r="B53" t="s">
        <v>123</v>
      </c>
    </row>
    <row r="54" spans="1:2">
      <c r="A54">
        <v>22.68</v>
      </c>
      <c r="B54" t="s">
        <v>122</v>
      </c>
    </row>
    <row r="55" spans="1:2">
      <c r="A55">
        <v>97.65</v>
      </c>
      <c r="B55" t="s">
        <v>122</v>
      </c>
    </row>
    <row r="56" spans="1:2">
      <c r="A56">
        <v>23.52</v>
      </c>
      <c r="B56" t="s">
        <v>122</v>
      </c>
    </row>
    <row r="57" spans="1:2">
      <c r="A57">
        <v>8.4</v>
      </c>
      <c r="B57" t="s">
        <v>122</v>
      </c>
    </row>
    <row r="58" spans="1:2">
      <c r="A58">
        <v>12.48</v>
      </c>
      <c r="B58" t="s">
        <v>122</v>
      </c>
    </row>
    <row r="59" spans="1:2">
      <c r="A59">
        <v>0</v>
      </c>
      <c r="B59" t="s">
        <v>124</v>
      </c>
    </row>
    <row r="60" spans="1:2">
      <c r="A60">
        <v>37.8</v>
      </c>
      <c r="B60" t="s">
        <v>124</v>
      </c>
    </row>
    <row r="61" spans="1:2">
      <c r="A61">
        <v>9.45</v>
      </c>
      <c r="B61" t="s">
        <v>124</v>
      </c>
    </row>
    <row r="62" spans="1:2">
      <c r="A62">
        <v>0</v>
      </c>
      <c r="B62" t="s">
        <v>124</v>
      </c>
    </row>
    <row r="63" spans="1:2">
      <c r="A63">
        <v>34.56</v>
      </c>
      <c r="B63" t="s">
        <v>127</v>
      </c>
    </row>
    <row r="64" spans="1:2">
      <c r="A64">
        <v>3.6</v>
      </c>
      <c r="B64" t="s">
        <v>132</v>
      </c>
    </row>
    <row r="65" spans="1:2">
      <c r="A65">
        <v>16.8</v>
      </c>
      <c r="B65" t="s">
        <v>128</v>
      </c>
    </row>
    <row r="66" spans="1:2">
      <c r="A66">
        <v>34.5</v>
      </c>
      <c r="B66" t="s">
        <v>128</v>
      </c>
    </row>
    <row r="67" spans="1:2">
      <c r="A67">
        <v>16.8</v>
      </c>
      <c r="B67" t="s">
        <v>128</v>
      </c>
    </row>
    <row r="68" spans="1:2">
      <c r="A68">
        <v>14.75</v>
      </c>
      <c r="B68" t="s">
        <v>128</v>
      </c>
    </row>
    <row r="69" spans="1:2">
      <c r="A69">
        <v>15</v>
      </c>
      <c r="B69" t="s">
        <v>128</v>
      </c>
    </row>
    <row r="70" spans="1:2">
      <c r="A70">
        <v>18.6</v>
      </c>
      <c r="B70" t="s">
        <v>128</v>
      </c>
    </row>
    <row r="71" spans="1:2">
      <c r="A71">
        <v>15.25</v>
      </c>
      <c r="B71" t="s">
        <v>128</v>
      </c>
    </row>
    <row r="72" spans="1:2">
      <c r="A72">
        <v>15.75</v>
      </c>
      <c r="B72" t="s">
        <v>128</v>
      </c>
    </row>
    <row r="73" spans="1:2">
      <c r="A73">
        <v>17.25</v>
      </c>
      <c r="B73" t="s">
        <v>128</v>
      </c>
    </row>
    <row r="74" spans="1:2">
      <c r="A74">
        <v>21.6</v>
      </c>
      <c r="B74" t="s">
        <v>128</v>
      </c>
    </row>
    <row r="75" spans="1:2">
      <c r="A75">
        <v>22.2</v>
      </c>
      <c r="B75" t="s">
        <v>128</v>
      </c>
    </row>
    <row r="76" spans="1:2">
      <c r="A76">
        <v>21.3</v>
      </c>
      <c r="B76" t="s">
        <v>128</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汇总表</vt:lpstr>
      <vt:lpstr>编制说明</vt:lpstr>
      <vt:lpstr>报价清单 校稿</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2023-07-04T17:50:00Z</dcterms:created>
  <dcterms:modified xsi:type="dcterms:W3CDTF">2023-10-19T16:22:01Z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F1E798733AF8415DAEA0B94B31275750_13</vt:lpwstr>
  </property>
  <property fmtid="{D5CDD505-2E9C-101B-9397-08002B2CF9AE}" pid="3" name="KSOProductBuildVer">
    <vt:lpwstr>2052-12.1.0.15712</vt:lpwstr>
  </property>
  <property fmtid="{D5CDD505-2E9C-101B-9397-08002B2CF9AE}" pid="4" name="KSOReadingLayout">
    <vt:bool>true</vt:bool>
  </property>
</Properties>
</file>